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145" windowWidth="14805" windowHeight="5970"/>
  </bookViews>
  <sheets>
    <sheet name="Всего-дор" sheetId="4" r:id="rId1"/>
  </sheets>
  <definedNames>
    <definedName name="_xlnm.Print_Titles" localSheetId="0">'Всего-дор'!$12:$12</definedName>
  </definedNames>
  <calcPr calcId="145621"/>
</workbook>
</file>

<file path=xl/calcChain.xml><?xml version="1.0" encoding="utf-8"?>
<calcChain xmlns="http://schemas.openxmlformats.org/spreadsheetml/2006/main">
  <c r="Y140" i="4" l="1"/>
  <c r="Z101" i="4"/>
  <c r="Y238" i="4" l="1"/>
  <c r="Z229" i="4" l="1"/>
  <c r="Z227" i="4"/>
  <c r="Y222" i="4" l="1"/>
  <c r="Y219" i="4" l="1"/>
  <c r="Y216" i="4"/>
  <c r="Y221" i="4" l="1"/>
  <c r="Y183" i="4"/>
  <c r="Y264" i="4"/>
  <c r="Z242" i="4"/>
  <c r="Z241" i="4"/>
  <c r="Z234" i="4"/>
  <c r="Z235" i="4"/>
  <c r="Z236" i="4"/>
  <c r="Z233" i="4"/>
  <c r="W122" i="4"/>
  <c r="U177" i="4"/>
  <c r="U122" i="4" s="1"/>
  <c r="V177" i="4"/>
  <c r="V122" i="4" s="1"/>
  <c r="W177" i="4"/>
  <c r="X177" i="4"/>
  <c r="X122" i="4" s="1"/>
  <c r="Y177" i="4"/>
  <c r="Y122" i="4" s="1"/>
  <c r="T177" i="4"/>
  <c r="U216" i="4"/>
  <c r="Z216" i="4" s="1"/>
  <c r="Z176" i="4"/>
  <c r="Z175" i="4"/>
  <c r="Z174" i="4"/>
  <c r="Z173" i="4"/>
  <c r="Z172" i="4"/>
  <c r="Z171" i="4"/>
  <c r="Z170" i="4"/>
  <c r="Z169" i="4"/>
  <c r="Z168" i="4"/>
  <c r="Z167" i="4"/>
  <c r="Z166" i="4"/>
  <c r="Z165" i="4"/>
  <c r="Z215" i="4"/>
  <c r="Z214" i="4"/>
  <c r="Z213" i="4"/>
  <c r="Z212" i="4"/>
  <c r="Z211" i="4"/>
  <c r="Z210" i="4"/>
  <c r="Z209" i="4"/>
  <c r="Z208" i="4"/>
  <c r="Z207" i="4"/>
  <c r="Z206" i="4"/>
  <c r="Z205" i="4"/>
  <c r="Z204" i="4"/>
  <c r="Y197" i="4"/>
  <c r="Y203" i="4"/>
  <c r="Y202" i="4"/>
  <c r="Y200" i="4"/>
  <c r="Y201" i="4"/>
  <c r="Y196" i="4"/>
  <c r="Y135" i="4"/>
  <c r="Y134" i="4"/>
  <c r="Z109" i="4"/>
  <c r="Y108" i="4"/>
  <c r="Y90" i="4"/>
  <c r="Y91" i="4"/>
  <c r="Y89" i="4"/>
  <c r="Y230" i="4"/>
  <c r="Y229" i="4" s="1"/>
  <c r="Y98" i="4" l="1"/>
  <c r="Y226" i="4" l="1"/>
  <c r="Z226" i="4" s="1"/>
  <c r="Z225" i="4" l="1"/>
  <c r="Z224" i="4"/>
  <c r="Y123" i="4" l="1"/>
  <c r="Y139" i="4" l="1"/>
  <c r="Y138" i="4"/>
  <c r="Y262" i="4"/>
  <c r="Y113" i="4" l="1"/>
  <c r="Y182" i="4"/>
  <c r="Y126" i="4"/>
  <c r="Y159" i="4" l="1"/>
  <c r="Y160" i="4"/>
  <c r="Y161" i="4"/>
  <c r="Y162" i="4"/>
  <c r="Y163" i="4"/>
  <c r="Z163" i="4" s="1"/>
  <c r="Y164" i="4"/>
  <c r="Z164" i="4" s="1"/>
  <c r="Y157" i="4"/>
  <c r="Z203" i="4"/>
  <c r="Z202" i="4"/>
  <c r="Y24" i="4" l="1"/>
  <c r="Z119" i="4"/>
  <c r="Y158" i="4" l="1"/>
  <c r="Y115" i="4"/>
  <c r="W277" i="4" l="1"/>
  <c r="Z281" i="4" l="1"/>
  <c r="Z282" i="4"/>
  <c r="Y399" i="4" l="1"/>
  <c r="Z21" i="4"/>
  <c r="Y128" i="4" l="1"/>
  <c r="Y144" i="4"/>
  <c r="Y143" i="4" s="1"/>
  <c r="Z162" i="4"/>
  <c r="Z161" i="4"/>
  <c r="Z160" i="4"/>
  <c r="Z159" i="4"/>
  <c r="Z158" i="4"/>
  <c r="Z157" i="4"/>
  <c r="Z199" i="4" l="1"/>
  <c r="Z198" i="4"/>
  <c r="Z201" i="4"/>
  <c r="Z200" i="4"/>
  <c r="Z197" i="4"/>
  <c r="Z196" i="4"/>
  <c r="Z135" i="4"/>
  <c r="Z130" i="4"/>
  <c r="Z131" i="4"/>
  <c r="Z132" i="4"/>
  <c r="Z134" i="4"/>
  <c r="Y103" i="4" l="1"/>
  <c r="Z94" i="4"/>
  <c r="Z89" i="4"/>
  <c r="Y88" i="4"/>
  <c r="Z62" i="4" l="1"/>
  <c r="Y20" i="4"/>
  <c r="Y58" i="4" l="1"/>
  <c r="Y23" i="4" s="1"/>
  <c r="Z117" i="4"/>
  <c r="W24" i="4" l="1"/>
  <c r="U24" i="4"/>
  <c r="Z44" i="4" l="1"/>
  <c r="Z87" i="4" l="1"/>
  <c r="X27" i="4" l="1"/>
  <c r="Z114" i="4" l="1"/>
  <c r="X194" i="4"/>
  <c r="X183" i="4"/>
  <c r="X133" i="4"/>
  <c r="Z133" i="4" s="1"/>
  <c r="X126" i="4"/>
  <c r="X129" i="4"/>
  <c r="Z129" i="4" s="1"/>
  <c r="X221" i="4"/>
  <c r="X435" i="4"/>
  <c r="X434" i="4"/>
  <c r="X230" i="4"/>
  <c r="X251" i="4"/>
  <c r="X264" i="4" l="1"/>
  <c r="Z97" i="4" l="1"/>
  <c r="U25" i="4" l="1"/>
  <c r="X436" i="4" l="1"/>
  <c r="X440" i="4"/>
  <c r="X439" i="4" s="1"/>
  <c r="Z115" i="4"/>
  <c r="Z59" i="4"/>
  <c r="Z60" i="4"/>
  <c r="U58" i="4"/>
  <c r="T58" i="4"/>
  <c r="Z113" i="4"/>
  <c r="Z58" i="4" l="1"/>
  <c r="Z95" i="4"/>
  <c r="Z107" i="4" l="1"/>
  <c r="Z106" i="4"/>
  <c r="Z138" i="4" l="1"/>
  <c r="Z139" i="4"/>
  <c r="Z142" i="4"/>
  <c r="X223" i="4"/>
  <c r="X258" i="4" l="1"/>
  <c r="X254" i="4"/>
  <c r="X244" i="4"/>
  <c r="X156" i="4"/>
  <c r="Z156" i="4" s="1"/>
  <c r="X155" i="4"/>
  <c r="Z155" i="4" s="1"/>
  <c r="X144" i="4"/>
  <c r="X182" i="4"/>
  <c r="X143" i="4" s="1"/>
  <c r="Z195" i="4"/>
  <c r="Z194" i="4"/>
  <c r="X111" i="4"/>
  <c r="X110" i="4"/>
  <c r="X105" i="4"/>
  <c r="Z105" i="4" s="1"/>
  <c r="X104" i="4"/>
  <c r="X91" i="4"/>
  <c r="X90" i="4"/>
  <c r="Y125" i="4" l="1"/>
  <c r="Z104" i="4"/>
  <c r="Z40" i="4"/>
  <c r="X430" i="4" l="1"/>
  <c r="Z434" i="4"/>
  <c r="Z435" i="4"/>
  <c r="Z436" i="4"/>
  <c r="X262" i="4"/>
  <c r="Y220" i="4"/>
  <c r="Y121" i="4" s="1"/>
  <c r="X222" i="4"/>
  <c r="Z222" i="4" s="1"/>
  <c r="X125" i="4"/>
  <c r="X79" i="4"/>
  <c r="Z82" i="4"/>
  <c r="X103" i="4"/>
  <c r="X108" i="4"/>
  <c r="Z111" i="4"/>
  <c r="X220" i="4" l="1"/>
  <c r="X121" i="4" s="1"/>
  <c r="Z100" i="4"/>
  <c r="X99" i="4"/>
  <c r="Z99" i="4" s="1"/>
  <c r="X98" i="4" l="1"/>
  <c r="Z98" i="4" s="1"/>
  <c r="W27" i="4" l="1"/>
  <c r="V355" i="4"/>
  <c r="V341" i="4"/>
  <c r="V332" i="4"/>
  <c r="V292" i="4"/>
  <c r="V36" i="4"/>
  <c r="Z141" i="4" l="1"/>
  <c r="W440" i="4"/>
  <c r="W258" i="4"/>
  <c r="W254" i="4"/>
  <c r="W230" i="4"/>
  <c r="W193" i="4"/>
  <c r="W183" i="4"/>
  <c r="W244" i="4"/>
  <c r="W126" i="4"/>
  <c r="W239" i="4"/>
  <c r="W90" i="4"/>
  <c r="W75" i="4"/>
  <c r="W83" i="4"/>
  <c r="Z92" i="4" l="1"/>
  <c r="Z93" i="4" l="1"/>
  <c r="Z39" i="4"/>
  <c r="Z275" i="4" l="1"/>
  <c r="V277" i="4"/>
  <c r="Z278" i="4"/>
  <c r="Z274" i="4"/>
  <c r="Y124" i="4" l="1"/>
  <c r="Z223" i="4"/>
  <c r="Z221" i="4"/>
  <c r="Z220" i="4" s="1"/>
  <c r="X124" i="4"/>
  <c r="Z124" i="4" l="1"/>
  <c r="Z112" i="4"/>
  <c r="Z110" i="4"/>
  <c r="Z108" i="4" s="1"/>
  <c r="Z103" i="4"/>
  <c r="Z96" i="4"/>
  <c r="X88" i="4"/>
  <c r="X23" i="4" s="1"/>
  <c r="W251" i="4" l="1"/>
  <c r="W247" i="4" l="1"/>
  <c r="Z277" i="4" l="1"/>
  <c r="W154" i="4"/>
  <c r="W264" i="4"/>
  <c r="Z140" i="4" l="1"/>
  <c r="Z219" i="4"/>
  <c r="Y243" i="4"/>
  <c r="X243" i="4"/>
  <c r="W123" i="4" l="1"/>
  <c r="W128" i="4"/>
  <c r="X398" i="4"/>
  <c r="Y439" i="4"/>
  <c r="W125" i="4" l="1"/>
  <c r="Z128" i="4"/>
  <c r="Z123" i="4"/>
  <c r="Z154" i="4" l="1"/>
  <c r="Z153" i="4"/>
  <c r="Z261" i="4"/>
  <c r="Z257" i="4"/>
  <c r="Z279" i="4"/>
  <c r="W262" i="4"/>
  <c r="Z193" i="4"/>
  <c r="Z192" i="4" l="1"/>
  <c r="W182" i="4"/>
  <c r="W143" i="4" s="1"/>
  <c r="W441" i="4"/>
  <c r="W439" i="4" s="1"/>
  <c r="Z30" i="4" l="1"/>
  <c r="W88" i="4"/>
  <c r="Z88" i="4" s="1"/>
  <c r="Z90" i="4"/>
  <c r="Z86" i="4"/>
  <c r="W79" i="4"/>
  <c r="Z84" i="4"/>
  <c r="W76" i="4"/>
  <c r="W70" i="4" s="1"/>
  <c r="W23" i="4" s="1"/>
  <c r="Z91" i="4" l="1"/>
  <c r="Z83" i="4"/>
  <c r="Z74" i="4"/>
  <c r="W243" i="4" l="1"/>
  <c r="V299" i="4" l="1"/>
  <c r="V298" i="4" s="1"/>
  <c r="V230" i="4" l="1"/>
  <c r="V262" i="4"/>
  <c r="V126" i="4"/>
  <c r="V125" i="4" s="1"/>
  <c r="V244" i="4"/>
  <c r="V245" i="4"/>
  <c r="V186" i="4" l="1"/>
  <c r="V183" i="4"/>
  <c r="V314" i="4" l="1"/>
  <c r="V288" i="4" s="1"/>
  <c r="V312" i="4"/>
  <c r="V311" i="4" l="1"/>
  <c r="V71" i="4" l="1"/>
  <c r="V73" i="4"/>
  <c r="V290" i="4" l="1"/>
  <c r="Z290" i="4" s="1"/>
  <c r="V273" i="4" l="1"/>
  <c r="Z280" i="4"/>
  <c r="Z316" i="4"/>
  <c r="V304" i="4"/>
  <c r="Z309" i="4"/>
  <c r="Z302" i="4"/>
  <c r="Z296" i="4"/>
  <c r="Z272" i="4"/>
  <c r="Z246" i="4"/>
  <c r="Z232" i="4"/>
  <c r="V441" i="4" l="1"/>
  <c r="V28" i="4"/>
  <c r="Z152" i="4"/>
  <c r="Z191" i="4"/>
  <c r="V270" i="4" l="1"/>
  <c r="V269" i="4" s="1"/>
  <c r="V229" i="4"/>
  <c r="V254" i="4"/>
  <c r="V187" i="4"/>
  <c r="V264" i="4" l="1"/>
  <c r="V243" i="4"/>
  <c r="Z77" i="4" l="1"/>
  <c r="Z42" i="4"/>
  <c r="Z76" i="4"/>
  <c r="Z75" i="4"/>
  <c r="Z29" i="4"/>
  <c r="Z429" i="4" l="1"/>
  <c r="Z32" i="4" l="1"/>
  <c r="V445" i="4" l="1"/>
  <c r="V319" i="4"/>
  <c r="Z78" i="4" l="1"/>
  <c r="V190" i="4" l="1"/>
  <c r="V182" i="4" s="1"/>
  <c r="V144" i="4"/>
  <c r="V150" i="4"/>
  <c r="V151" i="4" l="1"/>
  <c r="Z151" i="4" s="1"/>
  <c r="V258" i="4"/>
  <c r="V289" i="4"/>
  <c r="Z289" i="4" s="1"/>
  <c r="V286" i="4"/>
  <c r="V148" i="4"/>
  <c r="Z148" i="4" s="1"/>
  <c r="V149" i="4"/>
  <c r="W229" i="4"/>
  <c r="X229" i="4"/>
  <c r="Z231" i="4"/>
  <c r="U230" i="4"/>
  <c r="T230" i="4"/>
  <c r="Z271" i="4"/>
  <c r="Z270" i="4"/>
  <c r="U268" i="4"/>
  <c r="Z268" i="4" s="1"/>
  <c r="Z245" i="4"/>
  <c r="U244" i="4"/>
  <c r="T244" i="4"/>
  <c r="Z190" i="4"/>
  <c r="Z127" i="4"/>
  <c r="Z150" i="4"/>
  <c r="V81" i="4"/>
  <c r="V79" i="4" s="1"/>
  <c r="Z79" i="4" s="1"/>
  <c r="Z80" i="4"/>
  <c r="Z149" i="4" l="1"/>
  <c r="Z269" i="4"/>
  <c r="V267" i="4"/>
  <c r="Z267" i="4" s="1"/>
  <c r="Z230" i="4"/>
  <c r="U266" i="4"/>
  <c r="Z244" i="4"/>
  <c r="V266" i="4" l="1"/>
  <c r="Z266" i="4" s="1"/>
  <c r="Z189" i="4"/>
  <c r="Z188" i="4"/>
  <c r="Z187" i="4"/>
  <c r="Z85" i="4"/>
  <c r="V70" i="4"/>
  <c r="Z71" i="4"/>
  <c r="Z72" i="4"/>
  <c r="Z73" i="4"/>
  <c r="Z315" i="4"/>
  <c r="Z308" i="4"/>
  <c r="Z301" i="4"/>
  <c r="Z295" i="4"/>
  <c r="Z70" i="4" l="1"/>
  <c r="Z81" i="4"/>
  <c r="Z396" i="4" l="1"/>
  <c r="Z395" i="4"/>
  <c r="Z394" i="4"/>
  <c r="Z393" i="4"/>
  <c r="V392" i="4"/>
  <c r="Z392" i="4" s="1"/>
  <c r="Z391" i="4"/>
  <c r="Z390" i="4"/>
  <c r="Z389" i="4"/>
  <c r="Z388" i="4"/>
  <c r="V387" i="4"/>
  <c r="Z387" i="4" s="1"/>
  <c r="Z386" i="4"/>
  <c r="Z385" i="4"/>
  <c r="Z384" i="4"/>
  <c r="Z383" i="4"/>
  <c r="V382" i="4"/>
  <c r="Z382" i="4" s="1"/>
  <c r="Z381" i="4"/>
  <c r="Z380" i="4"/>
  <c r="Z379" i="4"/>
  <c r="Z378" i="4"/>
  <c r="V377" i="4"/>
  <c r="Z377" i="4" s="1"/>
  <c r="Z376" i="4"/>
  <c r="Z375" i="4"/>
  <c r="Z374" i="4"/>
  <c r="Z373" i="4"/>
  <c r="Z372" i="4"/>
  <c r="V371" i="4"/>
  <c r="Z371" i="4" s="1"/>
  <c r="Z370" i="4"/>
  <c r="Z369" i="4"/>
  <c r="Z368" i="4"/>
  <c r="Z367" i="4"/>
  <c r="Z366" i="4"/>
  <c r="V365" i="4"/>
  <c r="Z365" i="4" s="1"/>
  <c r="Z358" i="4"/>
  <c r="Z356" i="4"/>
  <c r="Z357" i="4"/>
  <c r="Z354" i="4"/>
  <c r="Z351" i="4"/>
  <c r="Z352" i="4"/>
  <c r="Z353" i="4"/>
  <c r="Z349" i="4"/>
  <c r="Z346" i="4"/>
  <c r="Z347" i="4"/>
  <c r="Z348" i="4"/>
  <c r="Z344" i="4"/>
  <c r="Z342" i="4"/>
  <c r="Z343" i="4"/>
  <c r="Z340" i="4"/>
  <c r="Z337" i="4"/>
  <c r="Z338" i="4"/>
  <c r="Z339" i="4"/>
  <c r="Z335" i="4"/>
  <c r="Z333" i="4"/>
  <c r="Z334" i="4"/>
  <c r="Z355" i="4"/>
  <c r="V350" i="4"/>
  <c r="Z350" i="4" s="1"/>
  <c r="V345" i="4"/>
  <c r="Z345" i="4" s="1"/>
  <c r="Z341" i="4"/>
  <c r="V336" i="4"/>
  <c r="Z336" i="4" s="1"/>
  <c r="Z332" i="4"/>
  <c r="Z360" i="4"/>
  <c r="Z361" i="4"/>
  <c r="Z362" i="4"/>
  <c r="Z363" i="4"/>
  <c r="Z364" i="4"/>
  <c r="V359" i="4"/>
  <c r="Z359" i="4" s="1"/>
  <c r="U262" i="4" l="1"/>
  <c r="U264" i="4"/>
  <c r="V285" i="4" l="1"/>
  <c r="V283" i="4" s="1"/>
  <c r="Z307" i="4"/>
  <c r="T36" i="4"/>
  <c r="Z38" i="4"/>
  <c r="Z288" i="4" l="1"/>
  <c r="Z314" i="4"/>
  <c r="U125" i="4"/>
  <c r="T125" i="4"/>
  <c r="Z125" i="4" l="1"/>
  <c r="V147" i="4"/>
  <c r="V143" i="4" s="1"/>
  <c r="Z186" i="4"/>
  <c r="Z147" i="4" l="1"/>
  <c r="V291" i="4"/>
  <c r="V284" i="4" s="1"/>
  <c r="U405" i="4" l="1"/>
  <c r="Z410" i="4"/>
  <c r="Z411" i="4"/>
  <c r="U65" i="4"/>
  <c r="V444" i="4" l="1"/>
  <c r="W444" i="4"/>
  <c r="W445" i="4" s="1"/>
  <c r="X444" i="4"/>
  <c r="X445" i="4" s="1"/>
  <c r="Y444" i="4"/>
  <c r="Y445" i="4" s="1"/>
  <c r="U445" i="4" l="1"/>
  <c r="U444" i="4"/>
  <c r="U319" i="4"/>
  <c r="U239" i="4"/>
  <c r="U425" i="4" l="1"/>
  <c r="U55" i="4"/>
  <c r="U48" i="4"/>
  <c r="U321" i="4"/>
  <c r="U312" i="4"/>
  <c r="U305" i="4"/>
  <c r="U299" i="4"/>
  <c r="U293" i="4"/>
  <c r="U258" i="4"/>
  <c r="U254" i="4"/>
  <c r="U251" i="4"/>
  <c r="U243" i="4"/>
  <c r="U229" i="4"/>
  <c r="U183" i="4"/>
  <c r="U126" i="4"/>
  <c r="Z177" i="4" l="1"/>
  <c r="V424" i="4" l="1"/>
  <c r="U424" i="4"/>
  <c r="Z427" i="4"/>
  <c r="U441" i="4" l="1"/>
  <c r="U53" i="4" l="1"/>
  <c r="U37" i="4"/>
  <c r="U36" i="4" s="1"/>
  <c r="Z36" i="4" s="1"/>
  <c r="U28" i="4"/>
  <c r="U143" i="4" l="1"/>
  <c r="Z146" i="4"/>
  <c r="U182" i="4"/>
  <c r="Z185" i="4"/>
  <c r="U400" i="4" l="1"/>
  <c r="Z414" i="4"/>
  <c r="Z412" i="4"/>
  <c r="T26" i="4" l="1"/>
  <c r="U26" i="4"/>
  <c r="W398" i="4" l="1"/>
  <c r="W397" i="4" s="1"/>
  <c r="X397" i="4"/>
  <c r="Y398" i="4"/>
  <c r="Y397" i="4" s="1"/>
  <c r="W121" i="4"/>
  <c r="V439" i="4" l="1"/>
  <c r="V398" i="4" s="1"/>
  <c r="U439" i="4" l="1"/>
  <c r="Z440" i="4"/>
  <c r="Z441" i="4"/>
  <c r="Z439" i="4" l="1"/>
  <c r="U291" i="4"/>
  <c r="U284" i="4" s="1"/>
  <c r="Z31" i="4" l="1"/>
  <c r="U27" i="4"/>
  <c r="W144" i="4" l="1"/>
  <c r="V121" i="4" l="1"/>
  <c r="Z273" i="4"/>
  <c r="U256" i="4" l="1"/>
  <c r="U255" i="4"/>
  <c r="Z327" i="4" l="1"/>
  <c r="Z323" i="4"/>
  <c r="Z331" i="4"/>
  <c r="U329" i="4"/>
  <c r="Z329" i="4" s="1"/>
  <c r="Z330" i="4"/>
  <c r="U325" i="4"/>
  <c r="U324" i="4" s="1"/>
  <c r="Z324" i="4" s="1"/>
  <c r="Z326" i="4"/>
  <c r="Z322" i="4"/>
  <c r="Z321" i="4"/>
  <c r="U430" i="4"/>
  <c r="Z433" i="4"/>
  <c r="Z64" i="4"/>
  <c r="Z65" i="4"/>
  <c r="U63" i="4"/>
  <c r="U23" i="4" s="1"/>
  <c r="T63" i="4"/>
  <c r="Z63" i="4" l="1"/>
  <c r="U320" i="4"/>
  <c r="Z320" i="4" s="1"/>
  <c r="U328" i="4"/>
  <c r="Z328" i="4" s="1"/>
  <c r="Z325" i="4"/>
  <c r="Z43" i="4" l="1"/>
  <c r="U144" i="4" l="1"/>
  <c r="Z432" i="4"/>
  <c r="U398" i="4"/>
  <c r="T424" i="4"/>
  <c r="Z426" i="4"/>
  <c r="T407" i="4"/>
  <c r="Z424" i="4" l="1"/>
  <c r="T401" i="4"/>
  <c r="T403" i="4"/>
  <c r="T262" i="4" l="1"/>
  <c r="T229" i="4"/>
  <c r="T126" i="4"/>
  <c r="T431" i="4" l="1"/>
  <c r="T430" i="4" s="1"/>
  <c r="Z430" i="4" s="1"/>
  <c r="Z408" i="4"/>
  <c r="Z409" i="4"/>
  <c r="T305" i="4"/>
  <c r="T319" i="4" l="1"/>
  <c r="Z313" i="4"/>
  <c r="Z306" i="4"/>
  <c r="Z300" i="4"/>
  <c r="Z294" i="4"/>
  <c r="U292" i="4"/>
  <c r="T287" i="4"/>
  <c r="U286" i="4"/>
  <c r="U285" i="4" s="1"/>
  <c r="U283" i="4" s="1"/>
  <c r="T292" i="4"/>
  <c r="U298" i="4"/>
  <c r="U304" i="4"/>
  <c r="T304" i="4"/>
  <c r="U311" i="4"/>
  <c r="Z292" i="4" l="1"/>
  <c r="Z287" i="4"/>
  <c r="T303" i="4"/>
  <c r="T255" i="4"/>
  <c r="T254" i="4"/>
  <c r="T180" i="4"/>
  <c r="T299" i="4"/>
  <c r="T298" i="4" l="1"/>
  <c r="T259" i="4"/>
  <c r="T48" i="4" l="1"/>
  <c r="T45" i="4"/>
  <c r="T68" i="4"/>
  <c r="T451" i="4"/>
  <c r="T218" i="4"/>
  <c r="T239" i="4"/>
  <c r="T248" i="4"/>
  <c r="T247" i="4"/>
  <c r="T228" i="4"/>
  <c r="V228" i="4"/>
  <c r="W228" i="4"/>
  <c r="X228" i="4"/>
  <c r="Y228" i="4"/>
  <c r="T243" i="4"/>
  <c r="T184" i="4"/>
  <c r="T183" i="4"/>
  <c r="T145" i="4" l="1"/>
  <c r="Z145" i="4" s="1"/>
  <c r="T144" i="4"/>
  <c r="Z144" i="4" s="1"/>
  <c r="Z184" i="4"/>
  <c r="T182" i="4"/>
  <c r="Z182" i="4" s="1"/>
  <c r="Z143" i="4" l="1"/>
  <c r="T143" i="4"/>
  <c r="T400" i="4" l="1"/>
  <c r="U250" i="4" l="1"/>
  <c r="V250" i="4"/>
  <c r="W250" i="4"/>
  <c r="X250" i="4"/>
  <c r="Y250" i="4"/>
  <c r="T250" i="4"/>
  <c r="Z263" i="4"/>
  <c r="T406" i="4" l="1"/>
  <c r="T405" i="4" s="1"/>
  <c r="T398" i="4" s="1"/>
  <c r="Z437" i="4" l="1"/>
  <c r="Z406" i="4"/>
  <c r="Z407" i="4"/>
  <c r="Z431" i="4" l="1"/>
  <c r="Z438" i="4"/>
  <c r="Z415" i="4" l="1"/>
  <c r="T122" i="4" l="1"/>
  <c r="Z178" i="4" l="1"/>
  <c r="Z179" i="4"/>
  <c r="Z180" i="4"/>
  <c r="Z181" i="4"/>
  <c r="Z183" i="4"/>
  <c r="Z69" i="4" l="1"/>
  <c r="Z68" i="4"/>
  <c r="T312" i="4"/>
  <c r="T311" i="4" l="1"/>
  <c r="T286" i="4"/>
  <c r="Z54" i="4"/>
  <c r="Z49" i="4"/>
  <c r="Z46" i="4"/>
  <c r="Z35" i="4"/>
  <c r="Z67" i="4"/>
  <c r="T285" i="4" l="1"/>
  <c r="T283" i="4" s="1"/>
  <c r="Z286" i="4"/>
  <c r="T310" i="4"/>
  <c r="T251" i="4"/>
  <c r="Z66" i="4" l="1"/>
  <c r="Z428" i="4" l="1"/>
  <c r="Z425" i="4"/>
  <c r="T28" i="4" l="1"/>
  <c r="T397" i="4" l="1"/>
  <c r="V397" i="4"/>
  <c r="Z413" i="4"/>
  <c r="Z400" i="4" s="1"/>
  <c r="Z405" i="4"/>
  <c r="U397" i="4" l="1"/>
  <c r="Z53" i="4"/>
  <c r="Z55" i="4"/>
  <c r="Z56" i="4"/>
  <c r="Z57" i="4"/>
  <c r="Z25" i="4" l="1"/>
  <c r="T444" i="4" l="1"/>
  <c r="Z28" i="4" l="1"/>
  <c r="Z34" i="4"/>
  <c r="Z37" i="4"/>
  <c r="Z45" i="4"/>
  <c r="Z47" i="4"/>
  <c r="Z136" i="4"/>
  <c r="Z217" i="4"/>
  <c r="U15" i="4" l="1"/>
  <c r="V27" i="4"/>
  <c r="V23" i="4" s="1"/>
  <c r="T27" i="4"/>
  <c r="T23" i="4" s="1"/>
  <c r="Z252" i="4" l="1"/>
  <c r="Z218" i="4" l="1"/>
  <c r="U18" i="4" l="1"/>
  <c r="V18" i="4"/>
  <c r="W18" i="4"/>
  <c r="X18" i="4"/>
  <c r="Y18" i="4"/>
  <c r="T18" i="4"/>
  <c r="Y16" i="4"/>
  <c r="T16" i="4"/>
  <c r="U249" i="4" l="1"/>
  <c r="U227" i="4" s="1"/>
  <c r="V249" i="4"/>
  <c r="V227" i="4" s="1"/>
  <c r="W249" i="4"/>
  <c r="W227" i="4" s="1"/>
  <c r="X249" i="4"/>
  <c r="X227" i="4" s="1"/>
  <c r="X22" i="4" s="1"/>
  <c r="Y249" i="4"/>
  <c r="Y227" i="4" s="1"/>
  <c r="T249" i="4"/>
  <c r="T227" i="4" s="1"/>
  <c r="Y22" i="4" l="1"/>
  <c r="U228" i="4"/>
  <c r="U17" i="4" s="1"/>
  <c r="V17" i="4"/>
  <c r="W17" i="4"/>
  <c r="X17" i="4"/>
  <c r="Y17" i="4"/>
  <c r="Z17" i="4" s="1"/>
  <c r="Z228" i="4"/>
  <c r="T17" i="4"/>
  <c r="Z447" i="4"/>
  <c r="Z26" i="4"/>
  <c r="Z27" i="4"/>
  <c r="Z48" i="4"/>
  <c r="Z50" i="4"/>
  <c r="Z51" i="4"/>
  <c r="Z52" i="4"/>
  <c r="Z238" i="4"/>
  <c r="Z239" i="4"/>
  <c r="Z240" i="4"/>
  <c r="Z247" i="4"/>
  <c r="Z248" i="4"/>
  <c r="Z253" i="4"/>
  <c r="Z255" i="4"/>
  <c r="Z256" i="4"/>
  <c r="Z259" i="4"/>
  <c r="Z260" i="4"/>
  <c r="Z265" i="4"/>
  <c r="Z297" i="4"/>
  <c r="Z303" i="4"/>
  <c r="Z310" i="4"/>
  <c r="Z312" i="4"/>
  <c r="Z311" i="4" s="1"/>
  <c r="Z317" i="4"/>
  <c r="Z319" i="4"/>
  <c r="Z399" i="4"/>
  <c r="Z401" i="4"/>
  <c r="Z403" i="4"/>
  <c r="Z417" i="4"/>
  <c r="Z419" i="4"/>
  <c r="Z421" i="4"/>
  <c r="Z423" i="4"/>
  <c r="Z444" i="4"/>
  <c r="Z445" i="4"/>
  <c r="Z449" i="4"/>
  <c r="Z451" i="4"/>
  <c r="Z23" i="4" l="1"/>
  <c r="Y13" i="4"/>
  <c r="Z398" i="4"/>
  <c r="Z397" i="4" s="1"/>
  <c r="Z250" i="4"/>
  <c r="Z15" i="4" l="1"/>
  <c r="X16" i="4"/>
  <c r="W16" i="4"/>
  <c r="V16" i="4"/>
  <c r="U16" i="4"/>
  <c r="Z137" i="4" l="1"/>
  <c r="Z24" i="4" l="1"/>
  <c r="T121" i="4" l="1"/>
  <c r="T291" i="4"/>
  <c r="Z291" i="4" l="1"/>
  <c r="Z299" i="4" l="1"/>
  <c r="Z298" i="4" s="1"/>
  <c r="U121" i="4"/>
  <c r="Z121" i="4" s="1"/>
  <c r="Z305" i="4"/>
  <c r="Z304" i="4" s="1"/>
  <c r="Z264" i="4"/>
  <c r="Z293" i="4"/>
  <c r="Z243" i="4"/>
  <c r="Z262" i="4" l="1"/>
  <c r="T22" i="4"/>
  <c r="Z254" i="4"/>
  <c r="Z258" i="4"/>
  <c r="Z126" i="4"/>
  <c r="Z251" i="4"/>
  <c r="W22" i="4"/>
  <c r="T20" i="4"/>
  <c r="U20" i="4"/>
  <c r="V20" i="4"/>
  <c r="W20" i="4"/>
  <c r="X20" i="4"/>
  <c r="Z249" i="4" l="1"/>
  <c r="Z20" i="4"/>
  <c r="T284" i="4" l="1"/>
  <c r="T19" i="4" s="1"/>
  <c r="U19" i="4"/>
  <c r="V19" i="4"/>
  <c r="Z19" i="4" l="1"/>
  <c r="Z16" i="4"/>
  <c r="Z122" i="4"/>
  <c r="Z284" i="4"/>
  <c r="Z18" i="4"/>
  <c r="W13" i="4" l="1"/>
  <c r="T13" i="4" l="1"/>
  <c r="U22" i="4" l="1"/>
  <c r="U13" i="4" s="1"/>
  <c r="X13" i="4" l="1"/>
  <c r="Z285" i="4" l="1"/>
  <c r="V22" i="4"/>
  <c r="Z283" i="4" l="1"/>
  <c r="Z22" i="4" s="1"/>
  <c r="V13" i="4"/>
  <c r="Z13" i="4" s="1"/>
</calcChain>
</file>

<file path=xl/sharedStrings.xml><?xml version="1.0" encoding="utf-8"?>
<sst xmlns="http://schemas.openxmlformats.org/spreadsheetml/2006/main" count="21286" uniqueCount="284">
  <si>
    <t>раздел</t>
  </si>
  <si>
    <t>%</t>
  </si>
  <si>
    <t>км</t>
  </si>
  <si>
    <t>м</t>
  </si>
  <si>
    <t>Целевое (суммарное) значение показателя</t>
  </si>
  <si>
    <t>значение</t>
  </si>
  <si>
    <t>Характеристика муниципальной программы города Твери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</si>
  <si>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</si>
  <si>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Единица измерения</t>
  </si>
  <si>
    <t>кв. м</t>
  </si>
  <si>
    <t>Код бюджетной классификации</t>
  </si>
  <si>
    <t>0</t>
  </si>
  <si>
    <t>1</t>
  </si>
  <si>
    <t>2</t>
  </si>
  <si>
    <t>под-раздел</t>
  </si>
  <si>
    <t>Классификация целевой статьи расходов бюджета</t>
  </si>
  <si>
    <t>п. м</t>
  </si>
  <si>
    <t>Задача 1 
«Организация пассажирских перевозок городским общественным транспортом»</t>
  </si>
  <si>
    <t>5</t>
  </si>
  <si>
    <t>8</t>
  </si>
  <si>
    <t>9</t>
  </si>
  <si>
    <t>4</t>
  </si>
  <si>
    <t>3</t>
  </si>
  <si>
    <t>6</t>
  </si>
  <si>
    <t>Задача 3 
«Содержание автомобильных дорог общего пользования и искусственных сооружений на них»</t>
  </si>
  <si>
    <t>Задача 2 
«Капитальный и текущий ремонт автомобильных дорог общего пользования и искусственных сооружений на них»</t>
  </si>
  <si>
    <t>Задача 1 
«Строительство (реконструкция) автомобильных дорог общего пользования и искусственных сооружений на них»</t>
  </si>
  <si>
    <t>7</t>
  </si>
  <si>
    <t>Задача 4 
«Ремонт дворовых территорий многоквартирных домов, проездов к дворовым территориям многоквартирных домов»</t>
  </si>
  <si>
    <t>Муниципальная программа, всего</t>
  </si>
  <si>
    <t>«Дорожное хозяйство и общественный транспорт города Твери» на 2015-2020 годы</t>
  </si>
  <si>
    <t>да - 1
нет - 0</t>
  </si>
  <si>
    <t>Задача 2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</si>
  <si>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«Строительство мостового перехода через реку Волга в г. Твери (Западный мост) (в т. ч. ПИР)»</t>
    </r>
  </si>
  <si>
    <t>Примечание: разработка проектной документации, технический надзор и другие виды надзора по мероприятиям осуществляются за счет средств, запланированных на реализацию этих мероприятий</t>
  </si>
  <si>
    <t>единиц</t>
  </si>
  <si>
    <t>штук</t>
  </si>
  <si>
    <t>год достижения</t>
  </si>
  <si>
    <r>
      <rPr>
        <b/>
        <sz val="11"/>
        <rFont val="Times New Roman"/>
        <family val="1"/>
        <charset val="204"/>
      </rPr>
      <t>Мероприятие 1.04</t>
    </r>
    <r>
      <rPr>
        <sz val="11"/>
        <rFont val="Times New Roman"/>
        <family val="1"/>
        <charset val="204"/>
      </rPr>
      <t xml:space="preserve"> 
«Строительство сетей ливневой канализации на ул. Орджоникидзе (от пл. Терешковой до ул. Склизкова) (в т. ч. ПИР)» </t>
    </r>
  </si>
  <si>
    <r>
      <rPr>
        <b/>
        <sz val="11"/>
        <rFont val="Times New Roman"/>
        <family val="1"/>
        <charset val="204"/>
      </rPr>
      <t xml:space="preserve">Мероприятие 1.12
</t>
    </r>
    <r>
      <rPr>
        <sz val="11"/>
        <rFont val="Times New Roman"/>
        <family val="1"/>
        <charset val="204"/>
      </rPr>
      <t>«Изготовление проектно-сметной документации на реконструкцию Московского шоссе (въезд в город)»</t>
    </r>
  </si>
  <si>
    <t>тысяч руб.</t>
  </si>
  <si>
    <t>тысяч кв. м</t>
  </si>
  <si>
    <t>тысяч чел.</t>
  </si>
  <si>
    <t>Годы реализации программы</t>
  </si>
  <si>
    <r>
      <rPr>
        <b/>
        <sz val="11"/>
        <rFont val="Times New Roman"/>
        <family val="1"/>
        <charset val="204"/>
      </rPr>
      <t xml:space="preserve">Мероприятие 1.11
</t>
    </r>
    <r>
      <rPr>
        <sz val="11"/>
        <rFont val="Times New Roman"/>
        <family val="1"/>
        <charset val="204"/>
      </rPr>
      <t>«Строительство ливневой канализации по пер. Трудолюбия (в т. ч. ПИР)»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</si>
  <si>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</si>
  <si>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обследований путепровода»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</si>
  <si>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</si>
  <si>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</si>
  <si>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Мероприятие 1.13
</t>
    </r>
    <r>
      <rPr>
        <sz val="11"/>
        <rFont val="Times New Roman"/>
        <family val="1"/>
        <charset val="204"/>
      </rPr>
      <t>«Застройка микрорайона по ул. Луначарского в г. Твери (транспортная инфраструктура)»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</si>
  <si>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пуско-наладочных работ»</t>
    </r>
  </si>
  <si>
    <t>тысяч метров одиночного пути</t>
  </si>
  <si>
    <t>тысяч м3</t>
  </si>
  <si>
    <r>
      <t xml:space="preserve">Показатель 2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</si>
  <si>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построенных (реконструированных) дорог»</t>
    </r>
  </si>
  <si>
    <r>
      <rPr>
        <b/>
        <sz val="11"/>
        <rFont val="Times New Roman"/>
        <family val="1"/>
        <charset val="204"/>
      </rPr>
      <t>Мероприятие 1.02
«</t>
    </r>
    <r>
      <rPr>
        <sz val="11"/>
        <rFont val="Times New Roman"/>
        <family val="1"/>
        <charset val="204"/>
      </rPr>
      <t>Реконструкция автодороги по ул. Оснабрюкская от Волоколамского шоссе до п. Мамулино в г. Твери (в т. ч. ПИР)»</t>
    </r>
  </si>
  <si>
    <r>
      <rPr>
        <b/>
        <sz val="11"/>
        <rFont val="Times New Roman"/>
        <family val="1"/>
        <charset val="204"/>
      </rPr>
      <t>Мероприятие 1.05</t>
    </r>
    <r>
      <rPr>
        <sz val="11"/>
        <rFont val="Times New Roman"/>
        <family val="1"/>
        <charset val="204"/>
      </rPr>
      <t xml:space="preserve"> 
«Строительство дождеприемных колодцев у дома № 14 по проспекту Победы (в т. ч. ПИР)» </t>
    </r>
  </si>
  <si>
    <r>
      <rPr>
        <b/>
        <sz val="11"/>
        <rFont val="Times New Roman"/>
        <family val="1"/>
        <charset val="204"/>
      </rPr>
      <t>Мероприятие 1.06</t>
    </r>
    <r>
      <rPr>
        <sz val="11"/>
        <rFont val="Times New Roman"/>
        <family val="1"/>
        <charset val="204"/>
      </rPr>
      <t xml:space="preserve"> 
«Автодорога по ул. С. Тюленина от ул. Красина до ул. Плеханова (в т.ч. ПИР)»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</si>
  <si>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</si>
  <si>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
«Автодорога по ул. Псковская (Оснабрюкская) от Октябрьского пр-та до Волоколамского шоссе»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</si>
  <si>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</si>
  <si>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t>код исполнителя программы</t>
  </si>
  <si>
    <t>тысяч кв.м</t>
  </si>
  <si>
    <t>П</t>
  </si>
  <si>
    <r>
      <t xml:space="preserve">Показатель 2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</si>
  <si>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t>S</t>
  </si>
  <si>
    <t>H</t>
  </si>
  <si>
    <t xml:space="preserve"> кв. м</t>
  </si>
  <si>
    <t xml:space="preserve"> </t>
  </si>
  <si>
    <t>«Приложение № 1</t>
  </si>
  <si>
    <t>к муниципальной программе города Твери</t>
  </si>
  <si>
    <t>M</t>
  </si>
  <si>
    <t>Н</t>
  </si>
  <si>
    <t>R</t>
  </si>
  <si>
    <t>О</t>
  </si>
  <si>
    <t>N</t>
  </si>
  <si>
    <t>O</t>
  </si>
  <si>
    <r>
      <rPr>
        <b/>
        <sz val="11"/>
        <rFont val="Times New Roman"/>
        <family val="1"/>
        <charset val="204"/>
      </rPr>
      <t xml:space="preserve">Мероприятие 1.14
</t>
    </r>
    <r>
      <rPr>
        <sz val="11"/>
        <rFont val="Times New Roman"/>
        <family val="1"/>
        <charset val="204"/>
      </rPr>
      <t>«Реконструкция Московского шоссе (въезд в город). Пусковой комплекс №1»</t>
    </r>
  </si>
  <si>
    <r>
      <t xml:space="preserve">Показатель 1
</t>
    </r>
    <r>
      <rPr>
        <sz val="11"/>
        <rFont val="Times New Roman"/>
        <family val="1"/>
        <charset val="204"/>
      </rPr>
      <t>«Наличие положительного сводного заключения о проведении публичного технологического аудита»</t>
    </r>
  </si>
  <si>
    <r>
      <t xml:space="preserve">Показатель 2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</si>
  <si>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2 
</t>
    </r>
    <r>
      <rPr>
        <sz val="11"/>
        <rFont val="Times New Roman"/>
        <family val="1"/>
        <charset val="204"/>
      </rPr>
      <t>«Протяженность реконструированного искусственного сооружения с подходами»</t>
    </r>
  </si>
  <si>
    <r>
      <rPr>
        <b/>
        <sz val="11"/>
        <rFont val="Times New Roman"/>
        <family val="1"/>
        <charset val="204"/>
      </rPr>
      <t xml:space="preserve">Мероприятие 1.08
</t>
    </r>
    <r>
      <rPr>
        <sz val="11"/>
        <rFont val="Times New Roman"/>
        <family val="1"/>
        <charset val="204"/>
      </rPr>
      <t>«Автодорога по ул. Бортниковская (в т. ч. ПИР)»</t>
    </r>
  </si>
  <si>
    <t>М</t>
  </si>
  <si>
    <r>
      <t xml:space="preserve">Ответственный исполнитель муниципальной программы города Твери: </t>
    </r>
    <r>
      <rPr>
        <u/>
        <sz val="12"/>
        <rFont val="Times New Roman"/>
        <family val="1"/>
        <charset val="204"/>
      </rPr>
      <t>Департамент дорожного хозяйства, благоустройства и транспорта администрации города Твери</t>
    </r>
  </si>
  <si>
    <t>А</t>
  </si>
  <si>
    <r>
      <t xml:space="preserve">Показатель 2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</si>
  <si>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t>Б</t>
  </si>
  <si>
    <t>В</t>
  </si>
  <si>
    <r>
      <t>Показатель 2 
«</t>
    </r>
    <r>
      <rPr>
        <sz val="11"/>
        <rFont val="Times New Roman"/>
        <family val="1"/>
        <charset val="204"/>
      </rPr>
      <t>Количество комплектов разработанных инженерных изысканий»</t>
    </r>
  </si>
  <si>
    <r>
      <t xml:space="preserve">Показатель 3
</t>
    </r>
    <r>
      <rPr>
        <sz val="11"/>
        <rFont val="Times New Roman"/>
        <family val="1"/>
        <charset val="204"/>
      </rPr>
      <t>«Протяженность построенных дорог»</t>
    </r>
  </si>
  <si>
    <t>Д</t>
  </si>
  <si>
    <t>И</t>
  </si>
  <si>
    <t>К</t>
  </si>
  <si>
    <t>Ж</t>
  </si>
  <si>
    <t>».</t>
  </si>
  <si>
    <t>Л</t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</si>
  <si>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</si>
  <si>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t>п.м</t>
  </si>
  <si>
    <t>L</t>
  </si>
  <si>
    <r>
      <t xml:space="preserve">Показатель 3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</si>
  <si>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 xml:space="preserve">Показатель 4
</t>
    </r>
    <r>
      <rPr>
        <sz val="11"/>
        <color rgb="FFFF0000"/>
        <rFont val="Times New Roman"/>
        <family val="1"/>
        <charset val="204"/>
      </rPr>
      <t>«Протяженность построенных дорог»</t>
    </r>
  </si>
  <si>
    <r>
      <t xml:space="preserve">Показатель 3 
</t>
    </r>
    <r>
      <rPr>
        <sz val="11"/>
        <color rgb="FFFF0000"/>
        <rFont val="Times New Roman"/>
        <family val="1"/>
        <charset val="204"/>
      </rPr>
      <t>«Общая площадь реконструированных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</si>
  <si>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«Протяженность реконструированных автомобильных дорог»</t>
    </r>
  </si>
  <si>
    <r>
      <rPr>
        <b/>
        <sz val="11"/>
        <rFont val="Times New Roman"/>
        <family val="1"/>
        <charset val="204"/>
      </rPr>
      <t>Мероприятие 1.10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регулярных перевозок по муниципальным маршрутам регулярных перевозок транспортом общего пользования на территории города Твери по регулируемым тарифам»</t>
    </r>
  </si>
  <si>
    <r>
      <t xml:space="preserve">Мероприятие 1.21
</t>
    </r>
    <r>
      <rPr>
        <sz val="11"/>
        <rFont val="Times New Roman"/>
        <family val="1"/>
        <charset val="204"/>
      </rPr>
      <t>«Пешеходный мост через р. Тьмака в г. Твери Тверской области»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</si>
  <si>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построенного мостового сооружения»</t>
    </r>
  </si>
  <si>
    <r>
      <t xml:space="preserve">Мероприятие 1.23 
</t>
    </r>
    <r>
      <rPr>
        <sz val="11"/>
        <rFont val="Times New Roman"/>
        <family val="1"/>
        <charset val="204"/>
      </rPr>
      <t>«Выполнение предпроектного обследования, проектно-изыскательских работ на реконструкцию трамвайных путей»</t>
    </r>
  </si>
  <si>
    <r>
      <t xml:space="preserve">Показатель 1 
</t>
    </r>
    <r>
      <rPr>
        <sz val="11"/>
        <rFont val="Times New Roman"/>
        <family val="1"/>
        <charset val="204"/>
      </rPr>
      <t>«Общая протяженность построенных (реконструированных)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</si>
  <si>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</si>
  <si>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1.03
«</t>
    </r>
    <r>
      <rPr>
        <sz val="11"/>
        <rFont val="Times New Roman"/>
        <family val="1"/>
        <charset val="204"/>
      </rPr>
      <t>Строительство автодороги по ул. Луначарского на участке от пл. Конституции до ул. 2-я Красина в г. Твери (в т. ч. ПИР)»</t>
    </r>
  </si>
  <si>
    <r>
      <t xml:space="preserve">Показатель 3 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</si>
  <si>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 xml:space="preserve">Мероприятие 1.20 
</t>
    </r>
    <r>
      <rPr>
        <sz val="11"/>
        <rFont val="Times New Roman"/>
        <family val="1"/>
        <charset val="204"/>
      </rPr>
      <t xml:space="preserve">«Реконструкция автодороги Бежецкое шоссе на участке от  ул. Богородицерождественская до границы города Твери (в т.ч. ПИР)» 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</si>
  <si>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</si>
  <si>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>Мероприятие 3.03</t>
    </r>
    <r>
      <rPr>
        <sz val="11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</si>
  <si>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</si>
  <si>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«Замена водопропускных труб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</si>
  <si>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</si>
  <si>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</si>
  <si>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 xml:space="preserve">Показатель 6 </t>
    </r>
    <r>
      <rPr>
        <sz val="11"/>
        <rFont val="Times New Roman"/>
        <family val="1"/>
        <charset val="204"/>
      </rPr>
      <t xml:space="preserve">
«Замена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</si>
  <si>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</si>
  <si>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«Промывка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</si>
  <si>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9 </t>
    </r>
    <r>
      <rPr>
        <sz val="11"/>
        <rFont val="Times New Roman"/>
        <family val="1"/>
        <charset val="204"/>
      </rPr>
      <t xml:space="preserve">
«Замена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</si>
  <si>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</si>
  <si>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  (мероприятие «Капитальный ремонт путепровода через Октябрьскую железную дорогу в створе Бурашевского шоссе в Московском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</si>
  <si>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проезда вдоль д.20 по Двору Пролетарки до ул. Большевиков в Пролетарском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</si>
  <si>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(ПИР)»)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</si>
  <si>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(СМР)»)</t>
    </r>
  </si>
  <si>
    <t>С</t>
  </si>
  <si>
    <t>Ш</t>
  </si>
  <si>
    <t>Щ</t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</si>
  <si>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</si>
  <si>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Заволжского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</si>
  <si>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Пролетарского района, включая тротуары»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</si>
  <si>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автомобильных дорог общего пользования местного значения и тротуаров»)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</si>
  <si>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Московского шоссе (въезд в город)»)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</si>
  <si>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тротуаров: ул. Советская от моста через реку Волга в створе Волжского пр-да (Волжский пр-д нечетная сторона, ул. А. Дементьева, ул. Крылова) до пл. Пушкина»)  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</si>
  <si>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подходов к Бурашевскому путепроводу в Московском районе и прилегающего к нему участка ул. Коминтерна») 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</si>
  <si>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</si>
  <si>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</si>
  <si>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>Мероприятие 2.03
«</t>
    </r>
    <r>
      <rPr>
        <sz val="11"/>
        <rFont val="Times New Roman"/>
        <family val="1"/>
        <charset val="204"/>
      </rPr>
      <t>Национальный проект</t>
    </r>
    <r>
      <rPr>
        <b/>
        <sz val="11"/>
        <rFont val="Times New Roman"/>
        <family val="1"/>
        <charset val="204"/>
      </rPr>
      <t xml:space="preserve"> «</t>
    </r>
    <r>
      <rPr>
        <sz val="11"/>
        <rFont val="Times New Roman"/>
        <family val="1"/>
        <charset val="204"/>
      </rPr>
      <t>Безопасные и качественные автомобильные дороги»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</si>
  <si>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</si>
  <si>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 xml:space="preserve">Показатель 7
</t>
    </r>
    <r>
      <rPr>
        <sz val="11"/>
        <rFont val="Times New Roman"/>
        <family val="1"/>
        <charset val="204"/>
      </rPr>
      <t>«Доля протяженности автомобильных дорог общего пользования местного значения, соответствующих нормативным требованиям, в общей протяженности автомобильных дорог общего пользования местного значения»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</si>
  <si>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«Общая 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</si>
  <si>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</si>
  <si>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7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</si>
  <si>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</si>
  <si>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t xml:space="preserve">Показатель 1
</t>
    </r>
    <r>
      <rPr>
        <sz val="11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</si>
  <si>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r>
      <t xml:space="preserve">Показатель 2
</t>
    </r>
    <r>
      <rPr>
        <sz val="11"/>
        <rFont val="Times New Roman"/>
        <family val="1"/>
        <charset val="204"/>
      </rPr>
      <t>«Общая площадь отремонтированных тротуаров»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</si>
  <si>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 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</si>
  <si>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по перевозке пассажиров электротранспортом города Твери»</t>
    </r>
  </si>
  <si>
    <r>
      <rPr>
        <b/>
        <sz val="11"/>
        <rFont val="Times New Roman"/>
        <family val="1"/>
        <charset val="204"/>
      </rPr>
      <t xml:space="preserve">Мероприятие 1.02
</t>
    </r>
    <r>
      <rPr>
        <sz val="11"/>
        <rFont val="Times New Roman"/>
        <family val="1"/>
        <charset val="204"/>
      </rPr>
      <t xml:space="preserve"> «Предоставление субсидий юридическим лицам, оказывающим услуги по перевозке пассажиров на регулярных автобусных маршрутах города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</si>
  <si>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</si>
  <si>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>Мероприятие 1.03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</si>
  <si>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приобретенных троллейбусов»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</si>
  <si>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приобретенных автобусов»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</si>
  <si>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приобретенных трамваев»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</si>
  <si>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1.04 
</t>
    </r>
    <r>
      <rPr>
        <sz val="11"/>
        <rFont val="Times New Roman"/>
        <family val="1"/>
        <charset val="204"/>
      </rPr>
      <t>«Подготовка постановлений по открытию, изменению и закрытию движения транспорта»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</si>
  <si>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</si>
  <si>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rFont val="Times New Roman"/>
        <family val="1"/>
        <charset val="204"/>
      </rPr>
      <t>Административное мероприятие 1.05</t>
    </r>
    <r>
      <rPr>
        <sz val="11"/>
        <rFont val="Times New Roman"/>
        <family val="1"/>
        <charset val="204"/>
      </rPr>
      <t xml:space="preserve"> 
«Координация деятельности перевозчиков, осуществляющих регулярные перевозки пассажиров и багажа автомобильным транспортом по муниципальным маршрутам регулярных перевозок и по межмуниципальным маршрутам регулярных перевозок, государственные полномочия по которым переданы администрации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</si>
  <si>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проведенных проверок по соблюдению действующего расписания при осуществлении регулярных перевозок пассажиров и багажа по маршрутам регулярных перевозок»</t>
    </r>
  </si>
  <si>
    <r>
      <rPr>
        <b/>
        <sz val="11"/>
        <rFont val="Times New Roman"/>
        <family val="1"/>
        <charset val="204"/>
      </rPr>
      <t>Административное мероприятие 1.06</t>
    </r>
    <r>
      <rPr>
        <sz val="11"/>
        <rFont val="Times New Roman"/>
        <family val="1"/>
        <charset val="204"/>
      </rPr>
      <t xml:space="preserve"> 
«Участие в работе комиссии по аттестации руководителей, сотрудников автотранспортных предприятий, Центрального МУГАДН»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</si>
  <si>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заседаний комиссии»</t>
    </r>
  </si>
  <si>
    <r>
      <rPr>
        <b/>
        <sz val="11"/>
        <rFont val="Times New Roman"/>
        <family val="1"/>
        <charset val="204"/>
      </rPr>
      <t>Административное мероприятие 1.07</t>
    </r>
    <r>
      <rPr>
        <sz val="11"/>
        <rFont val="Times New Roman"/>
        <family val="1"/>
        <charset val="204"/>
      </rPr>
      <t xml:space="preserve"> 
«Участие в операции «Автобус» совместно с ГИБДД»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</si>
  <si>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проверок»</t>
    </r>
  </si>
  <si>
    <r>
      <rPr>
        <b/>
        <sz val="11"/>
        <rFont val="Times New Roman"/>
        <family val="1"/>
        <charset val="204"/>
      </rPr>
      <t>Мероприятие 1.08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 (по договорам лизинга)»</t>
    </r>
  </si>
  <si>
    <r>
      <rPr>
        <b/>
        <sz val="11"/>
        <rFont val="Times New Roman"/>
        <family val="1"/>
        <charset val="204"/>
      </rPr>
      <t xml:space="preserve">Показатель 1
</t>
    </r>
    <r>
      <rPr>
        <sz val="11"/>
        <rFont val="Times New Roman"/>
        <family val="1"/>
        <charset val="204"/>
      </rPr>
      <t>«Количество приобретенных трамваев»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</si>
  <si>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 по финансовой аренде (лизингу) трамваев»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</si>
  <si>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  
«Ремонт и демонтаж трамвайных путей в г.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</si>
  <si>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ремонта трамвайных путей»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</si>
  <si>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«Протяженность демонтажа трамвайных путей»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</si>
  <si>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</si>
  <si>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</si>
  <si>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«Согласование маршрута движения автотранспортных средств, осуществляющих перевозку опасных грузов на участках автомобильных дорог местного значения»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</si>
  <si>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согласований»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</si>
  <si>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«Выдача специального разрешения на движение по автомобильным дорогам местного значения транспортного средства, осуществляющего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</si>
  <si>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специальных разрешений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</si>
  <si>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«Выдача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</si>
  <si>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согласований на перевозку тяжеловесных и (или) крупногабаритных грузов»</t>
    </r>
  </si>
  <si>
    <t>Начальник департамента дорожного хозяйства, благоустройства и транспорта администрации города Твери                                                                                                                                                   В.А. Клишин</t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</si>
  <si>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отремонтированных дворовых территорий многоквартирных домов, проездов к дворовым территориям многоквартирных домов»</t>
    </r>
  </si>
  <si>
    <r>
      <t xml:space="preserve"> Мероприятие 4.01 
</t>
    </r>
    <r>
      <rPr>
        <sz val="11"/>
        <rFont val="Times New Roman"/>
        <family val="1"/>
        <charset val="204"/>
      </rPr>
      <t>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</si>
  <si>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>Мероприятие 4.01</t>
    </r>
    <r>
      <rPr>
        <sz val="11"/>
        <rFont val="Times New Roman"/>
        <family val="1"/>
        <charset val="204"/>
      </rPr>
      <t xml:space="preserve"> 
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</si>
  <si>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</si>
  <si>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</si>
  <si>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</si>
  <si>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</si>
  <si>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 Центрального района»</t>
    </r>
  </si>
  <si>
    <r>
      <rPr>
        <b/>
        <sz val="11"/>
        <rFont val="Times New Roman"/>
        <family val="1"/>
        <charset val="204"/>
      </rPr>
      <t>Административное мероприятие 4.02</t>
    </r>
    <r>
      <rPr>
        <sz val="11"/>
        <rFont val="Times New Roman"/>
        <family val="1"/>
        <charset val="204"/>
      </rPr>
      <t xml:space="preserve"> 
«Организация и сбор заявок на ремонт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</si>
  <si>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принятых заявок»</t>
    </r>
  </si>
  <si>
    <r>
      <rPr>
        <b/>
        <sz val="11"/>
        <rFont val="Times New Roman"/>
        <family val="1"/>
        <charset val="204"/>
      </rPr>
      <t>Мероприятие 4.03</t>
    </r>
    <r>
      <rPr>
        <sz val="11"/>
        <rFont val="Times New Roman"/>
        <family val="1"/>
        <charset val="204"/>
      </rPr>
      <t xml:space="preserve"> 
«Ремонт дворовой территории многоквартирного дома по адресу: Волоколамский проспект, дом 3 в городе Тверь»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</si>
  <si>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отремонтированной дворовой территории»</t>
    </r>
  </si>
  <si>
    <r>
      <rPr>
        <b/>
        <sz val="11"/>
        <rFont val="Times New Roman"/>
        <family val="1"/>
        <charset val="204"/>
      </rPr>
      <t>Мероприятие 4.04</t>
    </r>
    <r>
      <rPr>
        <sz val="11"/>
        <rFont val="Times New Roman"/>
        <family val="1"/>
        <charset val="204"/>
      </rPr>
      <t xml:space="preserve"> 
«Расширение парковочного кармана по адресу: г. Тверь, пос. Химинститута, д.10»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</si>
  <si>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парковочного кармана»</t>
    </r>
  </si>
  <si>
    <r>
      <rPr>
        <b/>
        <sz val="11"/>
        <rFont val="Times New Roman"/>
        <family val="1"/>
        <charset val="204"/>
      </rPr>
      <t>Мероприятие 4.05</t>
    </r>
    <r>
      <rPr>
        <sz val="11"/>
        <rFont val="Times New Roman"/>
        <family val="1"/>
        <charset val="204"/>
      </rPr>
      <t xml:space="preserve"> 
«Устройство парковочных мест у жилого дома № 7 по пер. Смоленский г.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</si>
  <si>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парковочных мест»</t>
    </r>
  </si>
  <si>
    <r>
      <rPr>
        <b/>
        <sz val="11"/>
        <rFont val="Times New Roman"/>
        <family val="1"/>
        <charset val="204"/>
      </rPr>
      <t>Мероприятие 4.07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1-й пер. Красной Слободы, дом 3»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</si>
  <si>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Пролетарского района»</t>
    </r>
  </si>
  <si>
    <r>
      <rPr>
        <b/>
        <sz val="11"/>
        <rFont val="Times New Roman"/>
        <family val="1"/>
        <charset val="204"/>
      </rPr>
      <t>Мероприятие 4.08</t>
    </r>
    <r>
      <rPr>
        <sz val="11"/>
        <rFont val="Times New Roman"/>
        <family val="1"/>
        <charset val="204"/>
      </rPr>
      <t xml:space="preserve"> 
«Парковка для автомобилей по адресу: г. Тверь, пер. 1-ый Красной Слободы, дом 7/1»</t>
    </r>
  </si>
  <si>
    <r>
      <rPr>
        <b/>
        <sz val="11"/>
        <rFont val="Times New Roman"/>
        <family val="1"/>
        <charset val="204"/>
      </rPr>
      <t>Мероприятие 4.09</t>
    </r>
    <r>
      <rPr>
        <sz val="11"/>
        <rFont val="Times New Roman"/>
        <family val="1"/>
        <charset val="204"/>
      </rPr>
      <t xml:space="preserve"> 
«Ремонт дороги по адресу: г. Тверь, 3-я улица Пухальского»</t>
    </r>
  </si>
  <si>
    <r>
      <rPr>
        <b/>
        <sz val="11"/>
        <rFont val="Times New Roman"/>
        <family val="1"/>
        <charset val="204"/>
      </rPr>
      <t>Мероприятие 4.10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Евгения Пичугина, д. 56»</t>
    </r>
  </si>
  <si>
    <r>
      <rPr>
        <b/>
        <sz val="11"/>
        <rFont val="Times New Roman"/>
        <family val="1"/>
        <charset val="204"/>
      </rPr>
      <t>Мероприятие 4.11</t>
    </r>
    <r>
      <rPr>
        <sz val="11"/>
        <rFont val="Times New Roman"/>
        <family val="1"/>
        <charset val="204"/>
      </rPr>
      <t xml:space="preserve"> 
«Обустройство парковки на придомовой территории дома № 22 корп. 1 по ул. Громова в г. Твери»</t>
    </r>
  </si>
  <si>
    <r>
      <rPr>
        <b/>
        <sz val="11"/>
        <rFont val="Times New Roman"/>
        <family val="1"/>
        <charset val="204"/>
      </rPr>
      <t>Мероприятие 4.12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Бобкова, д. 26 кор. 1»</t>
    </r>
  </si>
  <si>
    <r>
      <rPr>
        <b/>
        <sz val="11"/>
        <rFont val="Times New Roman"/>
        <family val="1"/>
        <charset val="204"/>
      </rPr>
      <t>Мероприятие 4.13</t>
    </r>
    <r>
      <rPr>
        <sz val="11"/>
        <rFont val="Times New Roman"/>
        <family val="1"/>
        <charset val="204"/>
      </rPr>
      <t xml:space="preserve"> 
«Благоустройство дворовых территорий многоквартирного дома по адресу: пос. Химинститута д. 33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</si>
  <si>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</si>
  <si>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4.14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Химинститут, д. 50 в городе Твери (1 этап)»</t>
    </r>
  </si>
  <si>
    <r>
      <rPr>
        <b/>
        <sz val="11"/>
        <rFont val="Times New Roman"/>
        <family val="1"/>
        <charset val="204"/>
      </rPr>
      <t>Мероприятие 4.15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Химинститута, д. 50 в городе Твери (2 этап)»</t>
    </r>
  </si>
  <si>
    <r>
      <rPr>
        <b/>
        <sz val="11"/>
        <rFont val="Times New Roman"/>
        <family val="1"/>
        <charset val="204"/>
      </rPr>
      <t>Мероприятие 4.16</t>
    </r>
    <r>
      <rPr>
        <sz val="11"/>
        <rFont val="Times New Roman"/>
        <family val="1"/>
        <charset val="204"/>
      </rPr>
      <t xml:space="preserve"> 
«Установка металлического ограждения вдоль тротуара по адресу: г. Тверь, ул. Можайского, д. 69»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</si>
  <si>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«Установка ограждений»</t>
    </r>
  </si>
  <si>
    <r>
      <rPr>
        <b/>
        <sz val="11"/>
        <rFont val="Times New Roman"/>
        <family val="1"/>
        <charset val="204"/>
      </rPr>
      <t>Мероприятие 4.17</t>
    </r>
    <r>
      <rPr>
        <sz val="11"/>
        <rFont val="Times New Roman"/>
        <family val="1"/>
        <charset val="204"/>
      </rPr>
      <t xml:space="preserve">
«Благоустройство дворовой территории многоквартирного дома по адресу: ул. Королёва, дом 22, в городе Твери»</t>
    </r>
  </si>
  <si>
    <r>
      <rPr>
        <b/>
        <sz val="11"/>
        <rFont val="Times New Roman"/>
        <family val="1"/>
        <charset val="204"/>
      </rPr>
      <t>Мероприятие 4.18</t>
    </r>
    <r>
      <rPr>
        <sz val="11"/>
        <rFont val="Times New Roman"/>
        <family val="1"/>
        <charset val="204"/>
      </rPr>
      <t xml:space="preserve"> 
«Устройство асфальтобетонного покрытия площадки для размещения легкового автотранспорта по адресу: г. Тверь, пр-т Чайковского, дом 6, корпус 2»</t>
    </r>
  </si>
  <si>
    <r>
      <rPr>
        <b/>
        <sz val="11"/>
        <rFont val="Times New Roman"/>
        <family val="1"/>
        <charset val="204"/>
      </rPr>
      <t xml:space="preserve">Показатель 1 
</t>
    </r>
    <r>
      <rPr>
        <sz val="11"/>
        <rFont val="Times New Roman"/>
        <family val="1"/>
        <charset val="204"/>
      </rPr>
      <t>«Площадь парковочных мест»</t>
    </r>
  </si>
  <si>
    <r>
      <rPr>
        <b/>
        <sz val="11"/>
        <rFont val="Times New Roman"/>
        <family val="1"/>
        <charset val="204"/>
      </rPr>
      <t>Мероприятие 4.19</t>
    </r>
    <r>
      <rPr>
        <sz val="11"/>
        <rFont val="Times New Roman"/>
        <family val="1"/>
        <charset val="204"/>
      </rPr>
      <t xml:space="preserve"> 
«Обустройство площадки для временного размещения легкового автотранспорта на придомовой территории МКД № 37 пр. Чайковского г. Твери»</t>
    </r>
  </si>
  <si>
    <r>
      <t>Подпрограмма 2</t>
    </r>
    <r>
      <rPr>
        <sz val="11"/>
        <rFont val="Times New Roman"/>
        <family val="1"/>
        <charset val="204"/>
      </rPr>
      <t xml:space="preserve"> «</t>
    </r>
    <r>
      <rPr>
        <b/>
        <sz val="11"/>
        <rFont val="Times New Roman"/>
        <family val="1"/>
        <charset val="204"/>
      </rPr>
      <t xml:space="preserve">Общественный транспорт»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</si>
  <si>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перевезенных пассажиров муниципальным пассажирским транспортом»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</si>
  <si>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«Общее количество приобретенного подвижного транспорта»</t>
    </r>
  </si>
  <si>
    <r>
      <rPr>
        <b/>
        <sz val="11"/>
        <rFont val="Times New Roman"/>
        <family val="1"/>
        <charset val="204"/>
      </rPr>
      <t>Мероприятие 3.06</t>
    </r>
    <r>
      <rPr>
        <sz val="11"/>
        <rFont val="Times New Roman"/>
        <family val="1"/>
        <charset val="204"/>
      </rPr>
      <t xml:space="preserve"> 
«Субсидия муниципальному унитарному предприятию г. Твери «Жилищно-эксплуатационный комплекс» в соответствии со статьей 14 Федерального закона от 14.11.2002 № 161-ФЗ «О государственных и муниципальных унитарных предприятиях»</t>
    </r>
  </si>
  <si>
    <r>
      <rPr>
        <b/>
        <sz val="11"/>
        <rFont val="Times New Roman"/>
        <family val="1"/>
        <charset val="204"/>
      </rPr>
      <t>Мероприятие 3.07</t>
    </r>
    <r>
      <rPr>
        <sz val="11"/>
        <rFont val="Times New Roman"/>
        <family val="1"/>
        <charset val="204"/>
      </rPr>
      <t xml:space="preserve"> 
«Приобретение, установка и проведение пусконаладочных работ комплексов фотовидеофиксации на улично-дорожной сети г.Твери»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</si>
  <si>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установленных комплексов фотовидеофиксации»</t>
    </r>
  </si>
  <si>
    <r>
      <rPr>
        <b/>
        <sz val="11"/>
        <rFont val="Times New Roman"/>
        <family val="1"/>
        <charset val="204"/>
      </rPr>
      <t>Мероприятие 3.05</t>
    </r>
    <r>
      <rPr>
        <sz val="11"/>
        <rFont val="Times New Roman"/>
        <family val="1"/>
        <charset val="204"/>
      </rPr>
      <t xml:space="preserve"> 
«Устройство и ремонт остановочных комплексов»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</si>
  <si>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«Общее количество остановочных комплексов, приведенных в нормативное состояние»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</si>
  <si>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новых остановочных комплексов»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</si>
  <si>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«Количество отремонтированных остановочных комплексов»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</si>
  <si>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проектов ПСД на капитальный ремонт объектов УДС»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</si>
  <si>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капитального ремонта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</si>
  <si>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</si>
  <si>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</si>
  <si>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</si>
  <si>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t xml:space="preserve">Показатель 6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</si>
  <si>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</si>
  <si>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>Мероприятие 3.02</t>
    </r>
    <r>
      <rPr>
        <sz val="11"/>
        <rFont val="Times New Roman"/>
        <family val="1"/>
        <charset val="204"/>
      </rPr>
      <t xml:space="preserve"> 
«Модернизация и установка новых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</si>
  <si>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</si>
  <si>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</si>
  <si>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rPr>
        <b/>
        <sz val="11"/>
        <rFont val="Times New Roman"/>
        <family val="1"/>
        <charset val="204"/>
      </rPr>
      <t>Показатель 10</t>
    </r>
    <r>
      <rPr>
        <sz val="11"/>
        <rFont val="Times New Roman"/>
        <family val="1"/>
        <charset val="204"/>
      </rPr>
      <t xml:space="preserve">
«Водоотведение поверхностных сточных вод с территории улично-дорожной сети города Твери»</t>
    </r>
  </si>
  <si>
    <r>
      <t xml:space="preserve">Мероприятие 3.03 
</t>
    </r>
    <r>
      <rPr>
        <sz val="11"/>
        <rFont val="Times New Roman"/>
        <family val="1"/>
        <charset val="204"/>
      </rPr>
      <t>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</si>
  <si>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</si>
  <si>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</si>
  <si>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содержания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</si>
  <si>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разработанных схем организации дорожного движения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</si>
  <si>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установленных (замененных) дорожных знаков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</si>
  <si>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нанесенной дорожной разметки на автомобильных дорогах города»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</si>
  <si>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города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</si>
  <si>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3.04</t>
    </r>
    <r>
      <rPr>
        <sz val="11"/>
        <rFont val="Times New Roman"/>
        <family val="1"/>
        <charset val="204"/>
      </rPr>
      <t xml:space="preserve"> 
«Уплата ответственным исполнителем прочих налогов, сборов и иных обязательных платежей (штрафы по постановлениям мировых судей)»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</si>
  <si>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оплаченных штрафов по постановлениям мировых судей»</t>
    </r>
  </si>
  <si>
    <r>
      <rPr>
        <b/>
        <sz val="11"/>
        <rFont val="Times New Roman"/>
        <family val="1"/>
        <charset val="204"/>
      </rPr>
      <t>Мероприятие 3.08</t>
    </r>
    <r>
      <rPr>
        <sz val="11"/>
        <rFont val="Times New Roman"/>
        <family val="1"/>
        <charset val="204"/>
      </rPr>
      <t xml:space="preserve">
«Автоматизация процессов управления дорожным движением»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</si>
  <si>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внедренных интеллектуальных транспортных систем»</t>
    </r>
  </si>
  <si>
    <r>
      <t xml:space="preserve">Цель 
 </t>
    </r>
    <r>
      <rPr>
        <sz val="11"/>
        <rFont val="Times New Roman"/>
        <family val="1"/>
        <charset val="204"/>
      </rPr>
      <t>«Создание условий для устойчивого функционирования транспортной системы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</si>
  <si>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</si>
  <si>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rFont val="Times New Roman"/>
        <family val="1"/>
        <charset val="204"/>
      </rPr>
      <t xml:space="preserve">Показатель 2
</t>
    </r>
    <r>
      <rPr>
        <sz val="11"/>
        <rFont val="Times New Roman"/>
        <family val="1"/>
        <charset val="204"/>
      </rPr>
      <t>«Общая площадь ремонта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</si>
  <si>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</si>
  <si>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</si>
  <si>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«Объем перевозок на муниципальном общественном транспорте»</t>
    </r>
  </si>
  <si>
    <r>
      <t>Подпрограмма 1</t>
    </r>
    <r>
      <rPr>
        <sz val="11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«Дорожное хозяйство»</t>
    </r>
  </si>
  <si>
    <r>
      <rPr>
        <b/>
        <sz val="11"/>
        <rFont val="Times New Roman"/>
        <family val="1"/>
        <charset val="204"/>
      </rPr>
      <t xml:space="preserve">Мероприятие 1.15
</t>
    </r>
    <r>
      <rPr>
        <sz val="11"/>
        <rFont val="Times New Roman"/>
        <family val="1"/>
        <charset val="204"/>
      </rPr>
      <t>«Проезд от Краснофлотской набережной к гребной базе ГБУ ДО «СДЮСШОР по видам гребли имени олимпийской чемпионки Антонины Серединой» (в т. ч. ПИР)»</t>
    </r>
  </si>
  <si>
    <r>
      <rPr>
        <b/>
        <sz val="11"/>
        <rFont val="Times New Roman"/>
        <family val="1"/>
        <charset val="204"/>
      </rPr>
      <t xml:space="preserve">Мероприятие 1.16
</t>
    </r>
    <r>
      <rPr>
        <sz val="11"/>
        <rFont val="Times New Roman"/>
        <family val="1"/>
        <charset val="204"/>
      </rPr>
      <t>«Реконструкция автомобильной дороги Бежецкое шоссе на участке от Затверецкого бульвара до ул. Богородицерождественская (в т. ч. ПИР)»</t>
    </r>
  </si>
  <si>
    <r>
      <t xml:space="preserve">Мероприятие 1.17 
</t>
    </r>
    <r>
      <rPr>
        <sz val="11"/>
        <rFont val="Times New Roman"/>
        <family val="1"/>
        <charset val="204"/>
      </rPr>
      <t>«Реконструкция улицы Жигарева  на участке от Смоленского пер. до ул. А. Дементьева (в т. ч. ПИР)»</t>
    </r>
  </si>
  <si>
    <r>
      <t xml:space="preserve">Мероприятие 1.18 
</t>
    </r>
    <r>
      <rPr>
        <sz val="11"/>
        <rFont val="Times New Roman"/>
        <family val="1"/>
        <charset val="204"/>
      </rPr>
      <t>«Реконструкция Московского шоссе (въезд в город). Пусковые комплексы № 2, 3, 4 (в т. ч. ПИР)»</t>
    </r>
  </si>
  <si>
    <r>
      <t xml:space="preserve">Мероприятие 1.19 
</t>
    </r>
    <r>
      <rPr>
        <sz val="11"/>
        <rFont val="Times New Roman"/>
        <family val="1"/>
        <charset val="204"/>
      </rPr>
      <t xml:space="preserve">«Реконструкция автодороги Бурашевское шоссе на участке от  путепровода через Октябрьскую ж/д до автодороги М-10 (в т. ч. ПИР)» </t>
    </r>
  </si>
  <si>
    <r>
      <rPr>
        <b/>
        <sz val="11"/>
        <rFont val="Times New Roman"/>
        <family val="1"/>
        <charset val="204"/>
      </rPr>
      <t>Мероприятие 1.22</t>
    </r>
    <r>
      <rPr>
        <sz val="11"/>
        <rFont val="Times New Roman"/>
        <family val="1"/>
        <charset val="204"/>
      </rPr>
      <t xml:space="preserve">
 «Автодорога по ул. Левитана от дома № 52 до ул. Можайского (в т. ч. ПИР)»</t>
    </r>
  </si>
  <si>
    <r>
      <rPr>
        <b/>
        <sz val="11"/>
        <rFont val="Times New Roman"/>
        <family val="1"/>
        <charset val="204"/>
      </rPr>
      <t xml:space="preserve">Мероприятие 1.24 </t>
    </r>
    <r>
      <rPr>
        <sz val="11"/>
        <rFont val="Times New Roman"/>
        <family val="1"/>
        <charset val="204"/>
      </rPr>
      <t xml:space="preserve">
«Автодорога по ул. Бортниковская (в т. ч. ПИР), II - этап «Автодорога»</t>
    </r>
  </si>
  <si>
    <t>Э</t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</si>
  <si>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тротуара и заездного кармана на остановке общественного транспорта на ул. Громова (в районе Суворовского военного училища) в г. Твери») </t>
    </r>
  </si>
  <si>
    <t>+2000</t>
  </si>
  <si>
    <t>-2000</t>
  </si>
  <si>
    <t>Ю</t>
  </si>
  <si>
    <t>Я</t>
  </si>
  <si>
    <t>D</t>
  </si>
  <si>
    <t>I</t>
  </si>
  <si>
    <t>G</t>
  </si>
  <si>
    <t>J</t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</si>
  <si>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объектов улично-дорожной  сети на территории Пролетарского района города Твери ул. Гайдара (ул. Громова – д. № 4 на ул. Гайдара)») 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</si>
  <si>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дороги и тротуара на путепроводе на правобережном подходе к Восточному мосту»)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</si>
  <si>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тротуаров: Наб. Аф. Никитина (Комсомольский пр-т – ул. Благоева, четная сторона)»)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</si>
  <si>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тротуара по проезду под путепроводом через Октябрьскую железную дорогу в створе Бурашевского шоссе»)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</si>
  <si>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ул. Коняевская (Московское ш.  -  ул. Светогоровская) – ул. Бочкина (ул. Светогоровская – ул. Сердюковская) – ул. Сердюковская (ул. Бочкина – д. 1 на ул. Сердюковская)») 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</si>
  <si>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объектов улично-дорожной сети на территории Пролетарского района города Твери проезд в районе ул. Громова (ул. Громова – д. 7 корп. 3 на ул. Громова)») 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</si>
  <si>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
(мероприятие «Обеспечение безопасности дорожного движения на автомобильных дорогах общего пользования местного значения»)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</si>
  <si>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
(мероприятие «Установка барьерного ограждения на Московском шоссе»)</t>
    </r>
  </si>
  <si>
    <t>F</t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</si>
  <si>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установленных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</si>
  <si>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поставленных и установленных направляющих пешеходных ограждений»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</si>
  <si>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</si>
  <si>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«Протяженность установленного барьерного ограждения»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</si>
  <si>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«Количество приобретенных комплексов фотовидеофиксации»</t>
    </r>
  </si>
  <si>
    <t>Приложение 1 
к постановлению Администрации города Твери
от «05» ноября  2020 №  1211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</si>
</sst>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#,##0.000"/>
  </numFmts>
  <fonts count="15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3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3" fontId="3" fillId="6" borderId="1" xfId="0" applyNumberFormat="1" applyFont="1" applyFill="1" applyBorder="1" applyAlignment="1">
      <alignment horizontal="center" vertical="center" wrapText="1"/>
    </xf>
    <xf numFmtId="3" fontId="4" fillId="6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164" fontId="11" fillId="3" borderId="0" xfId="0" applyNumberFormat="1" applyFont="1" applyFill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0" fontId="2" fillId="6" borderId="0" xfId="0" applyFont="1" applyFill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164" fontId="13" fillId="2" borderId="1" xfId="0" applyNumberFormat="1" applyFont="1" applyFill="1" applyBorder="1" applyAlignment="1">
      <alignment horizontal="center" vertical="center" wrapText="1"/>
    </xf>
    <xf numFmtId="164" fontId="13" fillId="3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1" fillId="3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1" fillId="3" borderId="0" xfId="0" applyFont="1" applyFill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6" fillId="3" borderId="0" xfId="0" applyNumberFormat="1" applyFont="1" applyFill="1" applyAlignment="1">
      <alignment horizontal="center" vertical="center" wrapText="1"/>
    </xf>
    <xf numFmtId="49" fontId="2" fillId="6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Border="1" applyAlignment="1">
      <alignment horizontal="center" vertical="center" wrapText="1"/>
    </xf>
    <xf numFmtId="164" fontId="9" fillId="3" borderId="0" xfId="0" applyNumberFormat="1" applyFont="1" applyFill="1" applyAlignment="1">
      <alignment horizontal="center" vertical="center" wrapText="1"/>
    </xf>
    <xf numFmtId="1" fontId="3" fillId="6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64" fontId="7" fillId="3" borderId="0" xfId="0" applyNumberFormat="1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3" fillId="6" borderId="1" xfId="0" applyFont="1" applyFill="1" applyBorder="1" applyAlignment="1">
      <alignment vertical="top" wrapText="1"/>
    </xf>
    <xf numFmtId="0" fontId="9" fillId="6" borderId="1" xfId="0" applyFont="1" applyFill="1" applyBorder="1" applyAlignment="1">
      <alignment horizontal="center" vertical="center" wrapText="1"/>
    </xf>
    <xf numFmtId="49" fontId="14" fillId="3" borderId="0" xfId="0" applyNumberFormat="1" applyFont="1" applyFill="1" applyAlignment="1">
      <alignment horizontal="center" vertical="center" wrapText="1"/>
    </xf>
    <xf numFmtId="0" fontId="14" fillId="3" borderId="0" xfId="0" applyFont="1" applyFill="1" applyAlignment="1">
      <alignment vertical="center" wrapText="1"/>
    </xf>
    <xf numFmtId="0" fontId="14" fillId="0" borderId="0" xfId="0" applyFont="1" applyFill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3" borderId="0" xfId="0" applyNumberFormat="1" applyFont="1" applyFill="1" applyAlignment="1">
      <alignment horizontal="center" vertical="center" wrapText="1"/>
    </xf>
    <xf numFmtId="49" fontId="3" fillId="3" borderId="0" xfId="0" applyNumberFormat="1" applyFont="1" applyFill="1" applyAlignment="1">
      <alignment vertical="center" wrapText="1"/>
    </xf>
    <xf numFmtId="0" fontId="3" fillId="3" borderId="0" xfId="0" applyFont="1" applyFill="1" applyAlignment="1">
      <alignment vertical="center" wrapText="1"/>
    </xf>
    <xf numFmtId="49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164" fontId="4" fillId="3" borderId="0" xfId="0" applyNumberFormat="1" applyFont="1" applyFill="1" applyAlignment="1">
      <alignment horizontal="center" vertical="center" wrapText="1"/>
    </xf>
    <xf numFmtId="49" fontId="4" fillId="3" borderId="0" xfId="0" applyNumberFormat="1" applyFont="1" applyFill="1" applyAlignment="1">
      <alignment vertical="center" wrapText="1"/>
    </xf>
    <xf numFmtId="0" fontId="4" fillId="3" borderId="0" xfId="0" applyFont="1" applyFill="1" applyAlignment="1">
      <alignment vertical="center" wrapText="1"/>
    </xf>
    <xf numFmtId="164" fontId="4" fillId="6" borderId="0" xfId="0" applyNumberFormat="1" applyFont="1" applyFill="1" applyAlignment="1">
      <alignment horizontal="center" vertical="center" wrapText="1"/>
    </xf>
    <xf numFmtId="49" fontId="4" fillId="6" borderId="0" xfId="0" applyNumberFormat="1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164" fontId="13" fillId="3" borderId="0" xfId="0" applyNumberFormat="1" applyFont="1" applyFill="1" applyAlignment="1">
      <alignment horizontal="center" vertical="center" wrapText="1"/>
    </xf>
    <xf numFmtId="49" fontId="13" fillId="3" borderId="0" xfId="0" applyNumberFormat="1" applyFont="1" applyFill="1" applyAlignment="1">
      <alignment vertical="center" wrapText="1"/>
    </xf>
    <xf numFmtId="0" fontId="13" fillId="3" borderId="0" xfId="0" applyFont="1" applyFill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center" vertical="center" wrapText="1"/>
    </xf>
    <xf numFmtId="164" fontId="3" fillId="3" borderId="0" xfId="0" applyNumberFormat="1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166" fontId="4" fillId="3" borderId="1" xfId="0" applyNumberFormat="1" applyFont="1" applyFill="1" applyBorder="1" applyAlignment="1">
      <alignment horizontal="center" vertical="center" wrapText="1"/>
    </xf>
    <xf numFmtId="164" fontId="3" fillId="3" borderId="0" xfId="0" applyNumberFormat="1" applyFont="1" applyFill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6" borderId="5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left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4" fillId="6" borderId="2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 wrapText="1"/>
    </xf>
    <xf numFmtId="0" fontId="4" fillId="6" borderId="5" xfId="0" applyFont="1" applyFill="1" applyBorder="1" applyAlignment="1">
      <alignment horizontal="left" vertical="center" wrapText="1"/>
    </xf>
    <xf numFmtId="0" fontId="3" fillId="6" borderId="4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4"/>
  <sheetViews>
    <sheetView tabSelected="1" view="pageBreakPreview" zoomScale="80" zoomScaleNormal="90" zoomScaleSheetLayoutView="80" zoomScalePageLayoutView="80" workbookViewId="0">
      <selection activeCell="V1" sqref="V1:AA1"/>
    </sheetView>
  </sheetViews>
  <sheetFormatPr defaultColWidth="8.7109375" defaultRowHeight="15" outlineLevelCol="1" x14ac:dyDescent="0.25"/>
  <cols>
    <col min="1" max="16" width="2.28515625" style="49" customWidth="1"/>
    <col min="17" max="17" width="3.28515625" style="49" customWidth="1"/>
    <col min="18" max="18" width="76.28515625" style="55" customWidth="1"/>
    <col min="19" max="19" width="8.5703125" style="16" customWidth="1"/>
    <col min="20" max="20" width="12" style="42" customWidth="1"/>
    <col min="21" max="21" width="11.28515625" style="42" customWidth="1"/>
    <col min="22" max="22" width="11.7109375" style="42" customWidth="1"/>
    <col min="23" max="23" width="12.28515625" style="42" customWidth="1"/>
    <col min="24" max="24" width="11.42578125" style="42" customWidth="1"/>
    <col min="25" max="25" width="11.7109375" style="42" customWidth="1"/>
    <col min="26" max="26" width="12.28515625" style="56" bestFit="1" customWidth="1"/>
    <col min="27" max="27" width="11.28515625" style="49" customWidth="1"/>
    <col min="28" max="28" width="14.140625" style="77" customWidth="1" outlineLevel="1"/>
    <col min="29" max="29" width="11.140625" style="99" customWidth="1" outlineLevel="1"/>
    <col min="30" max="30" width="16" style="100" customWidth="1"/>
    <col min="31" max="31" width="8.7109375" style="101"/>
    <col min="32" max="32" width="8.7109375" style="1"/>
    <col min="33" max="16384" width="8.7109375" style="28"/>
  </cols>
  <sheetData>
    <row r="1" spans="1:32" ht="45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16"/>
      <c r="V1" s="126" t="s">
        <v>283</v>
      </c>
      <c r="W1" s="126"/>
      <c r="X1" s="126"/>
      <c r="Y1" s="126"/>
      <c r="Z1" s="126"/>
      <c r="AA1" s="126"/>
    </row>
    <row r="2" spans="1:32" ht="13.15" customHeight="1" x14ac:dyDescent="0.25">
      <c r="A2" s="126" t="s">
        <v>69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32" x14ac:dyDescent="0.25">
      <c r="A3" s="126" t="s">
        <v>70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32" ht="13.15" customHeight="1" x14ac:dyDescent="0.25">
      <c r="A4" s="126" t="s">
        <v>30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32" ht="13.15" customHeigh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52"/>
      <c r="S5" s="52"/>
      <c r="T5" s="52"/>
      <c r="U5" s="52"/>
      <c r="V5" s="52"/>
      <c r="W5" s="52"/>
      <c r="X5" s="52"/>
      <c r="Y5" s="97"/>
      <c r="Z5" s="52"/>
      <c r="AA5" s="52"/>
    </row>
    <row r="6" spans="1:32" ht="19.149999999999999" customHeight="1" x14ac:dyDescent="0.25">
      <c r="A6" s="132" t="s">
        <v>6</v>
      </c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</row>
    <row r="7" spans="1:32" ht="16.149999999999999" customHeight="1" x14ac:dyDescent="0.25">
      <c r="A7" s="132" t="s">
        <v>30</v>
      </c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</row>
    <row r="8" spans="1:32" ht="24" customHeight="1" x14ac:dyDescent="0.25">
      <c r="A8" s="131" t="s">
        <v>83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</row>
    <row r="9" spans="1:32" ht="6.6" customHeight="1" x14ac:dyDescent="0.25">
      <c r="T9" s="17"/>
      <c r="U9" s="17"/>
    </row>
    <row r="10" spans="1:32" s="29" customFormat="1" ht="28.9" customHeight="1" x14ac:dyDescent="0.25">
      <c r="A10" s="129" t="s">
        <v>10</v>
      </c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 t="s">
        <v>7</v>
      </c>
      <c r="S10" s="129" t="s">
        <v>8</v>
      </c>
      <c r="T10" s="129" t="s">
        <v>43</v>
      </c>
      <c r="U10" s="129"/>
      <c r="V10" s="129"/>
      <c r="W10" s="129"/>
      <c r="X10" s="129"/>
      <c r="Y10" s="129"/>
      <c r="Z10" s="129" t="s">
        <v>4</v>
      </c>
      <c r="AA10" s="130"/>
      <c r="AB10" s="77"/>
      <c r="AC10" s="99"/>
      <c r="AD10" s="102"/>
      <c r="AE10" s="103"/>
      <c r="AF10" s="53"/>
    </row>
    <row r="11" spans="1:32" s="29" customFormat="1" ht="74.45" customHeight="1" x14ac:dyDescent="0.25">
      <c r="A11" s="128" t="s">
        <v>61</v>
      </c>
      <c r="B11" s="128"/>
      <c r="C11" s="128"/>
      <c r="D11" s="128" t="s">
        <v>0</v>
      </c>
      <c r="E11" s="128"/>
      <c r="F11" s="128" t="s">
        <v>14</v>
      </c>
      <c r="G11" s="128"/>
      <c r="H11" s="128" t="s">
        <v>15</v>
      </c>
      <c r="I11" s="128"/>
      <c r="J11" s="128"/>
      <c r="K11" s="128"/>
      <c r="L11" s="128"/>
      <c r="M11" s="128"/>
      <c r="N11" s="128"/>
      <c r="O11" s="128"/>
      <c r="P11" s="128"/>
      <c r="Q11" s="128"/>
      <c r="R11" s="130"/>
      <c r="S11" s="130"/>
      <c r="T11" s="54">
        <v>2015</v>
      </c>
      <c r="U11" s="54">
        <v>2016</v>
      </c>
      <c r="V11" s="54">
        <v>2017</v>
      </c>
      <c r="W11" s="54">
        <v>2018</v>
      </c>
      <c r="X11" s="54">
        <v>2019</v>
      </c>
      <c r="Y11" s="98">
        <v>2020</v>
      </c>
      <c r="Z11" s="54" t="s">
        <v>5</v>
      </c>
      <c r="AA11" s="54" t="s">
        <v>37</v>
      </c>
      <c r="AB11" s="77"/>
      <c r="AC11" s="99"/>
      <c r="AD11" s="102"/>
      <c r="AE11" s="103"/>
      <c r="AF11" s="53"/>
    </row>
    <row r="12" spans="1:32" s="30" customFormat="1" x14ac:dyDescent="0.25">
      <c r="A12" s="22">
        <v>1</v>
      </c>
      <c r="B12" s="22">
        <v>2</v>
      </c>
      <c r="C12" s="22">
        <v>3</v>
      </c>
      <c r="D12" s="22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  <c r="K12" s="22">
        <v>11</v>
      </c>
      <c r="L12" s="22">
        <v>12</v>
      </c>
      <c r="M12" s="22">
        <v>13</v>
      </c>
      <c r="N12" s="22">
        <v>14</v>
      </c>
      <c r="O12" s="22">
        <v>15</v>
      </c>
      <c r="P12" s="22">
        <v>16</v>
      </c>
      <c r="Q12" s="22">
        <v>17</v>
      </c>
      <c r="R12" s="22">
        <v>18</v>
      </c>
      <c r="S12" s="22">
        <v>19</v>
      </c>
      <c r="T12" s="22">
        <v>20</v>
      </c>
      <c r="U12" s="22">
        <v>21</v>
      </c>
      <c r="V12" s="22">
        <v>22</v>
      </c>
      <c r="W12" s="22">
        <v>23</v>
      </c>
      <c r="X12" s="22">
        <v>24</v>
      </c>
      <c r="Y12" s="22">
        <v>25</v>
      </c>
      <c r="Z12" s="22">
        <v>26</v>
      </c>
      <c r="AA12" s="22">
        <v>27</v>
      </c>
      <c r="AB12" s="43"/>
      <c r="AC12" s="99"/>
      <c r="AD12" s="102"/>
      <c r="AE12" s="103"/>
      <c r="AF12" s="44"/>
    </row>
    <row r="13" spans="1:32" s="1" customFormat="1" ht="34.15" customHeight="1" x14ac:dyDescent="0.25">
      <c r="A13" s="86"/>
      <c r="B13" s="86"/>
      <c r="C13" s="86"/>
      <c r="D13" s="86" t="s">
        <v>11</v>
      </c>
      <c r="E13" s="86" t="s">
        <v>11</v>
      </c>
      <c r="F13" s="86" t="s">
        <v>11</v>
      </c>
      <c r="G13" s="86" t="s">
        <v>11</v>
      </c>
      <c r="H13" s="86" t="s">
        <v>11</v>
      </c>
      <c r="I13" s="86" t="s">
        <v>19</v>
      </c>
      <c r="J13" s="86" t="s">
        <v>11</v>
      </c>
      <c r="K13" s="86" t="s">
        <v>11</v>
      </c>
      <c r="L13" s="86" t="s">
        <v>11</v>
      </c>
      <c r="M13" s="86" t="s">
        <v>11</v>
      </c>
      <c r="N13" s="86" t="s">
        <v>11</v>
      </c>
      <c r="O13" s="86" t="s">
        <v>11</v>
      </c>
      <c r="P13" s="86" t="s">
        <v>11</v>
      </c>
      <c r="Q13" s="86" t="s">
        <v>11</v>
      </c>
      <c r="R13" s="76" t="s">
        <v>29</v>
      </c>
      <c r="S13" s="20" t="s">
        <v>40</v>
      </c>
      <c r="T13" s="4">
        <f t="shared" ref="T13:Y13" si="0">T22+T397</f>
        <v>1608712.7999999998</v>
      </c>
      <c r="U13" s="4">
        <f t="shared" si="0"/>
        <v>1228375.3</v>
      </c>
      <c r="V13" s="4">
        <f t="shared" si="0"/>
        <v>1855818.0999999999</v>
      </c>
      <c r="W13" s="4">
        <f t="shared" si="0"/>
        <v>1478620.5</v>
      </c>
      <c r="X13" s="4">
        <f t="shared" si="0"/>
        <v>1927329.7999999998</v>
      </c>
      <c r="Y13" s="4">
        <f t="shared" si="0"/>
        <v>2703015.8</v>
      </c>
      <c r="Z13" s="4">
        <f>T13+U13+V13+W13+X13+Y13</f>
        <v>10801872.299999999</v>
      </c>
      <c r="AA13" s="20">
        <v>2020</v>
      </c>
      <c r="AB13" s="77"/>
      <c r="AC13" s="99"/>
      <c r="AD13" s="100"/>
      <c r="AE13" s="101"/>
    </row>
    <row r="14" spans="1:32" s="15" customFormat="1" ht="44.25" x14ac:dyDescent="0.25">
      <c r="A14" s="25"/>
      <c r="B14" s="25"/>
      <c r="C14" s="25"/>
      <c r="D14" s="25"/>
      <c r="E14" s="25"/>
      <c r="F14" s="25"/>
      <c r="G14" s="25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3" t="s">
        <v>245</v>
      </c>
      <c r="S14" s="10"/>
      <c r="T14" s="8"/>
      <c r="U14" s="8"/>
      <c r="V14" s="5"/>
      <c r="W14" s="5"/>
      <c r="X14" s="5"/>
      <c r="Y14" s="5"/>
      <c r="Z14" s="5"/>
      <c r="AA14" s="10"/>
      <c r="AB14" s="77"/>
      <c r="AC14" s="99"/>
      <c r="AD14" s="100"/>
      <c r="AE14" s="101"/>
      <c r="AF14" s="1"/>
    </row>
    <row r="15" spans="1:32" s="15" customFormat="1" ht="45" x14ac:dyDescent="0.25">
      <c r="A15" s="25"/>
      <c r="B15" s="25"/>
      <c r="C15" s="25"/>
      <c r="D15" s="25"/>
      <c r="E15" s="25"/>
      <c r="F15" s="25"/>
      <c r="G15" s="25"/>
      <c r="H15" s="24"/>
      <c r="I15" s="25"/>
      <c r="J15" s="25"/>
      <c r="K15" s="25"/>
      <c r="L15" s="25"/>
      <c r="M15" s="25"/>
      <c r="N15" s="25"/>
      <c r="O15" s="25"/>
      <c r="P15" s="25"/>
      <c r="Q15" s="25"/>
      <c r="R15" s="12" t="s">
        <v>246</v>
      </c>
      <c r="S15" s="10" t="s">
        <v>41</v>
      </c>
      <c r="T15" s="8"/>
      <c r="U15" s="8">
        <f>U25</f>
        <v>18.7</v>
      </c>
      <c r="V15" s="8"/>
      <c r="W15" s="8"/>
      <c r="X15" s="8"/>
      <c r="Y15" s="8"/>
      <c r="Z15" s="5">
        <f>T15+U15+V15+W15+X15+Y15</f>
        <v>18.7</v>
      </c>
      <c r="AA15" s="10">
        <v>2016</v>
      </c>
      <c r="AB15" s="77"/>
      <c r="AC15" s="99"/>
      <c r="AD15" s="100"/>
      <c r="AE15" s="101"/>
      <c r="AF15" s="1"/>
    </row>
    <row r="16" spans="1:32" s="15" customFormat="1" ht="30" x14ac:dyDescent="0.25">
      <c r="A16" s="25"/>
      <c r="B16" s="25"/>
      <c r="C16" s="25"/>
      <c r="D16" s="25"/>
      <c r="E16" s="25"/>
      <c r="F16" s="25"/>
      <c r="G16" s="25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12" t="s">
        <v>247</v>
      </c>
      <c r="S16" s="10" t="s">
        <v>41</v>
      </c>
      <c r="T16" s="8">
        <f>T122</f>
        <v>223.1</v>
      </c>
      <c r="U16" s="8">
        <f>U122</f>
        <v>315.7</v>
      </c>
      <c r="V16" s="8">
        <f>V122</f>
        <v>104</v>
      </c>
      <c r="W16" s="8">
        <f>W122+W123</f>
        <v>155.5</v>
      </c>
      <c r="X16" s="8">
        <f>X122+X123</f>
        <v>12.1</v>
      </c>
      <c r="Y16" s="8">
        <f>Y122+Y123</f>
        <v>162.93759999999997</v>
      </c>
      <c r="Z16" s="5">
        <f>T16+U16+V16+W16+X16+Y16</f>
        <v>973.33759999999995</v>
      </c>
      <c r="AA16" s="10">
        <v>2020</v>
      </c>
      <c r="AB16" s="77"/>
      <c r="AC16" s="99"/>
      <c r="AD16" s="100"/>
      <c r="AE16" s="101"/>
      <c r="AF16" s="1"/>
    </row>
    <row r="17" spans="1:32" s="15" customFormat="1" ht="30" x14ac:dyDescent="0.25">
      <c r="A17" s="25"/>
      <c r="B17" s="25"/>
      <c r="C17" s="25"/>
      <c r="D17" s="25"/>
      <c r="E17" s="25"/>
      <c r="F17" s="25"/>
      <c r="G17" s="25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12" t="s">
        <v>248</v>
      </c>
      <c r="S17" s="10" t="s">
        <v>41</v>
      </c>
      <c r="T17" s="8">
        <f t="shared" ref="T17:Y17" si="1">T228</f>
        <v>6722.4</v>
      </c>
      <c r="U17" s="8">
        <f t="shared" si="1"/>
        <v>5804.6</v>
      </c>
      <c r="V17" s="8">
        <f t="shared" si="1"/>
        <v>5804.6</v>
      </c>
      <c r="W17" s="8">
        <f t="shared" si="1"/>
        <v>5804.6</v>
      </c>
      <c r="X17" s="8">
        <f t="shared" si="1"/>
        <v>5804.6</v>
      </c>
      <c r="Y17" s="8">
        <f t="shared" si="1"/>
        <v>5804.6</v>
      </c>
      <c r="Z17" s="5">
        <f>Y17</f>
        <v>5804.6</v>
      </c>
      <c r="AA17" s="10">
        <v>2020</v>
      </c>
      <c r="AB17" s="77"/>
      <c r="AC17" s="99"/>
      <c r="AD17" s="100"/>
      <c r="AE17" s="101"/>
      <c r="AF17" s="1"/>
    </row>
    <row r="18" spans="1:32" s="15" customFormat="1" ht="60" x14ac:dyDescent="0.25">
      <c r="A18" s="25"/>
      <c r="B18" s="25"/>
      <c r="C18" s="25"/>
      <c r="D18" s="25"/>
      <c r="E18" s="25"/>
      <c r="F18" s="25"/>
      <c r="G18" s="25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12" t="s">
        <v>249</v>
      </c>
      <c r="S18" s="10" t="s">
        <v>36</v>
      </c>
      <c r="T18" s="14">
        <f t="shared" ref="T18:Y18" si="2">T239</f>
        <v>2000</v>
      </c>
      <c r="U18" s="14">
        <f t="shared" si="2"/>
        <v>2862</v>
      </c>
      <c r="V18" s="14">
        <f t="shared" si="2"/>
        <v>2310</v>
      </c>
      <c r="W18" s="14">
        <f t="shared" si="2"/>
        <v>1460</v>
      </c>
      <c r="X18" s="14">
        <f t="shared" si="2"/>
        <v>1500</v>
      </c>
      <c r="Y18" s="14">
        <f t="shared" si="2"/>
        <v>2000</v>
      </c>
      <c r="Z18" s="6">
        <f>T18+U18+V18+W18+X18+Y18</f>
        <v>12132</v>
      </c>
      <c r="AA18" s="10">
        <v>2020</v>
      </c>
      <c r="AB18" s="77"/>
      <c r="AC18" s="99"/>
      <c r="AD18" s="100"/>
      <c r="AE18" s="101"/>
      <c r="AF18" s="1"/>
    </row>
    <row r="19" spans="1:32" s="15" customFormat="1" ht="60" x14ac:dyDescent="0.25">
      <c r="A19" s="25"/>
      <c r="B19" s="25"/>
      <c r="C19" s="25"/>
      <c r="D19" s="25"/>
      <c r="E19" s="25"/>
      <c r="F19" s="25"/>
      <c r="G19" s="25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12" t="s">
        <v>142</v>
      </c>
      <c r="S19" s="10" t="s">
        <v>41</v>
      </c>
      <c r="T19" s="8">
        <f>T284</f>
        <v>58.2</v>
      </c>
      <c r="U19" s="8">
        <f>U284</f>
        <v>27.765300000000003</v>
      </c>
      <c r="V19" s="8">
        <f>V284</f>
        <v>120.33999999999999</v>
      </c>
      <c r="W19" s="8"/>
      <c r="X19" s="8"/>
      <c r="Y19" s="8"/>
      <c r="Z19" s="5">
        <f>T19+U19+V19+W19+X19+Y19</f>
        <v>206.30529999999999</v>
      </c>
      <c r="AA19" s="10">
        <v>2017</v>
      </c>
      <c r="AB19" s="77"/>
      <c r="AC19" s="99"/>
      <c r="AD19" s="100"/>
      <c r="AE19" s="101"/>
      <c r="AF19" s="1"/>
    </row>
    <row r="20" spans="1:32" s="15" customFormat="1" ht="30" x14ac:dyDescent="0.25">
      <c r="A20" s="25"/>
      <c r="B20" s="25"/>
      <c r="C20" s="25"/>
      <c r="D20" s="25"/>
      <c r="E20" s="25"/>
      <c r="F20" s="25"/>
      <c r="G20" s="25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12" t="s">
        <v>250</v>
      </c>
      <c r="S20" s="10" t="s">
        <v>42</v>
      </c>
      <c r="T20" s="8">
        <f t="shared" ref="T20:Y20" si="3">T399</f>
        <v>32718</v>
      </c>
      <c r="U20" s="8">
        <f t="shared" si="3"/>
        <v>19505</v>
      </c>
      <c r="V20" s="8">
        <f t="shared" si="3"/>
        <v>21910.6</v>
      </c>
      <c r="W20" s="8">
        <f t="shared" si="3"/>
        <v>21885.1</v>
      </c>
      <c r="X20" s="8">
        <f t="shared" si="3"/>
        <v>17100</v>
      </c>
      <c r="Y20" s="8">
        <f t="shared" si="3"/>
        <v>3427.5</v>
      </c>
      <c r="Z20" s="5">
        <f>T20+U20+V20+W20+X20+Y20</f>
        <v>116546.20000000001</v>
      </c>
      <c r="AA20" s="10">
        <v>2020</v>
      </c>
      <c r="AB20" s="77"/>
      <c r="AC20" s="99"/>
      <c r="AD20" s="100"/>
      <c r="AE20" s="101"/>
      <c r="AF20" s="1"/>
    </row>
    <row r="21" spans="1:32" s="15" customFormat="1" ht="59.25" x14ac:dyDescent="0.25">
      <c r="A21" s="25"/>
      <c r="B21" s="25"/>
      <c r="C21" s="25"/>
      <c r="D21" s="25"/>
      <c r="E21" s="25"/>
      <c r="F21" s="25"/>
      <c r="G21" s="25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12" t="s">
        <v>141</v>
      </c>
      <c r="S21" s="10" t="s">
        <v>1</v>
      </c>
      <c r="T21" s="8"/>
      <c r="U21" s="8"/>
      <c r="V21" s="8"/>
      <c r="W21" s="8"/>
      <c r="X21" s="8"/>
      <c r="Y21" s="8">
        <v>57</v>
      </c>
      <c r="Z21" s="5">
        <f>Y21</f>
        <v>57</v>
      </c>
      <c r="AA21" s="10">
        <v>2020</v>
      </c>
      <c r="AB21" s="77"/>
      <c r="AC21" s="99"/>
      <c r="AD21" s="100"/>
      <c r="AE21" s="101"/>
      <c r="AF21" s="1"/>
    </row>
    <row r="22" spans="1:32" ht="28.5" x14ac:dyDescent="0.25">
      <c r="A22" s="78"/>
      <c r="B22" s="78"/>
      <c r="C22" s="78"/>
      <c r="D22" s="78" t="s">
        <v>11</v>
      </c>
      <c r="E22" s="78" t="s">
        <v>21</v>
      </c>
      <c r="F22" s="78" t="s">
        <v>11</v>
      </c>
      <c r="G22" s="78" t="s">
        <v>20</v>
      </c>
      <c r="H22" s="78" t="s">
        <v>11</v>
      </c>
      <c r="I22" s="78" t="s">
        <v>19</v>
      </c>
      <c r="J22" s="78" t="s">
        <v>12</v>
      </c>
      <c r="K22" s="78" t="s">
        <v>11</v>
      </c>
      <c r="L22" s="78" t="s">
        <v>11</v>
      </c>
      <c r="M22" s="78" t="s">
        <v>11</v>
      </c>
      <c r="N22" s="78" t="s">
        <v>11</v>
      </c>
      <c r="O22" s="78" t="s">
        <v>11</v>
      </c>
      <c r="P22" s="78" t="s">
        <v>11</v>
      </c>
      <c r="Q22" s="78" t="s">
        <v>11</v>
      </c>
      <c r="R22" s="79" t="s">
        <v>251</v>
      </c>
      <c r="S22" s="7" t="s">
        <v>40</v>
      </c>
      <c r="T22" s="3">
        <f t="shared" ref="T22:Z22" si="4">T23+T121+T227+T283</f>
        <v>995047.89999999979</v>
      </c>
      <c r="U22" s="3">
        <f t="shared" si="4"/>
        <v>885042.6</v>
      </c>
      <c r="V22" s="3">
        <f t="shared" si="4"/>
        <v>1548927.5999999999</v>
      </c>
      <c r="W22" s="3">
        <f t="shared" si="4"/>
        <v>1217068.7</v>
      </c>
      <c r="X22" s="3">
        <f t="shared" si="4"/>
        <v>1610677.7</v>
      </c>
      <c r="Y22" s="3">
        <f t="shared" si="4"/>
        <v>2676486.4</v>
      </c>
      <c r="Z22" s="3">
        <f t="shared" si="4"/>
        <v>8933250.9000000004</v>
      </c>
      <c r="AA22" s="7">
        <v>2020</v>
      </c>
    </row>
    <row r="23" spans="1:32" s="31" customFormat="1" ht="42.75" x14ac:dyDescent="0.25">
      <c r="A23" s="70"/>
      <c r="B23" s="70"/>
      <c r="C23" s="70"/>
      <c r="D23" s="70" t="s">
        <v>11</v>
      </c>
      <c r="E23" s="70" t="s">
        <v>21</v>
      </c>
      <c r="F23" s="70" t="s">
        <v>11</v>
      </c>
      <c r="G23" s="70" t="s">
        <v>20</v>
      </c>
      <c r="H23" s="70" t="s">
        <v>11</v>
      </c>
      <c r="I23" s="70" t="s">
        <v>19</v>
      </c>
      <c r="J23" s="70" t="s">
        <v>12</v>
      </c>
      <c r="K23" s="70" t="s">
        <v>11</v>
      </c>
      <c r="L23" s="70" t="s">
        <v>12</v>
      </c>
      <c r="M23" s="70" t="s">
        <v>11</v>
      </c>
      <c r="N23" s="70" t="s">
        <v>11</v>
      </c>
      <c r="O23" s="70" t="s">
        <v>11</v>
      </c>
      <c r="P23" s="70" t="s">
        <v>11</v>
      </c>
      <c r="Q23" s="70" t="s">
        <v>11</v>
      </c>
      <c r="R23" s="71" t="s">
        <v>26</v>
      </c>
      <c r="S23" s="18" t="s">
        <v>40</v>
      </c>
      <c r="T23" s="11">
        <f>T27+T34+T37+T45+T48+T51+T53+T55+T58+T63+T68</f>
        <v>87304.3</v>
      </c>
      <c r="U23" s="11">
        <f>U27+U34+U37+U45+U48+U51+U53+U55+U58+U63</f>
        <v>18427.8</v>
      </c>
      <c r="V23" s="11">
        <f>V27+V34+V36+V45+V48+V51+V53+V55+V58+V63+V68+V70+V79+V88+V95+V98+V103+V108+V113+V115+V117</f>
        <v>166828.19999999998</v>
      </c>
      <c r="W23" s="11">
        <f>W27+W34+W36+W45+W48+W51+W53+W55+W58+W63+W68+W70+W79+W88+W95+W98+W103+W108+W113+W115+W117</f>
        <v>436133.6</v>
      </c>
      <c r="X23" s="11">
        <f>X27+X34+X36+X45+X48+X51+X53+X55+X58+X63+X68+X70+X79+X88+X95+X98+X103+X108+X113+X115+X117</f>
        <v>101578.8</v>
      </c>
      <c r="Y23" s="11">
        <f>Y27+Y34+Y36+Y45+Y48+Y51+Y53+Y55+Y58+Y63+Y68+Y70+Y79+Y88+Y95+Y98+Y103+Y108+Y113+Y115+Y117+Y119</f>
        <v>313966.60000000003</v>
      </c>
      <c r="Z23" s="11">
        <f>Z27++Z34+Z36+Z45+Z48+Z51+Z53+Z55+Z58+Z63+Z68+Z70+Z79+Z88+Z95+Z98+Z103+Z108+Z113+Z115+Z117+Z119</f>
        <v>1124239.3</v>
      </c>
      <c r="AA23" s="18">
        <v>2020</v>
      </c>
      <c r="AB23" s="80"/>
      <c r="AC23" s="104"/>
      <c r="AD23" s="105"/>
      <c r="AE23" s="106"/>
      <c r="AF23" s="26"/>
    </row>
    <row r="24" spans="1:32" s="2" customFormat="1" ht="29.25" x14ac:dyDescent="0.25">
      <c r="A24" s="24"/>
      <c r="B24" s="24"/>
      <c r="C24" s="24"/>
      <c r="D24" s="24"/>
      <c r="E24" s="24"/>
      <c r="F24" s="24"/>
      <c r="G24" s="24"/>
      <c r="H24" s="24"/>
      <c r="I24" s="25"/>
      <c r="J24" s="24"/>
      <c r="K24" s="24"/>
      <c r="L24" s="24"/>
      <c r="M24" s="24"/>
      <c r="N24" s="24"/>
      <c r="O24" s="24"/>
      <c r="P24" s="24"/>
      <c r="Q24" s="24"/>
      <c r="R24" s="23" t="s">
        <v>107</v>
      </c>
      <c r="S24" s="10" t="s">
        <v>2</v>
      </c>
      <c r="T24" s="8"/>
      <c r="U24" s="8">
        <f>U56</f>
        <v>0.6</v>
      </c>
      <c r="V24" s="8"/>
      <c r="W24" s="8">
        <f>W78</f>
        <v>0.5</v>
      </c>
      <c r="X24" s="8"/>
      <c r="Y24" s="8">
        <f>Y56+Y87+Y94</f>
        <v>0.6</v>
      </c>
      <c r="Z24" s="5">
        <f t="shared" ref="Z24:Z30" si="5">T24+U24+V24+W24+X24+Y24</f>
        <v>1.7000000000000002</v>
      </c>
      <c r="AA24" s="10">
        <v>2020</v>
      </c>
      <c r="AB24" s="80"/>
      <c r="AC24" s="104"/>
      <c r="AD24" s="105"/>
      <c r="AE24" s="106"/>
      <c r="AF24" s="26"/>
    </row>
    <row r="25" spans="1:32" s="2" customFormat="1" ht="30" x14ac:dyDescent="0.25">
      <c r="A25" s="24"/>
      <c r="B25" s="24"/>
      <c r="C25" s="24"/>
      <c r="D25" s="24"/>
      <c r="E25" s="24"/>
      <c r="F25" s="24"/>
      <c r="G25" s="24"/>
      <c r="H25" s="24"/>
      <c r="I25" s="25"/>
      <c r="J25" s="24"/>
      <c r="K25" s="24"/>
      <c r="L25" s="24"/>
      <c r="M25" s="24"/>
      <c r="N25" s="24"/>
      <c r="O25" s="24"/>
      <c r="P25" s="24"/>
      <c r="Q25" s="24"/>
      <c r="R25" s="23" t="s">
        <v>53</v>
      </c>
      <c r="S25" s="10" t="s">
        <v>41</v>
      </c>
      <c r="T25" s="8"/>
      <c r="U25" s="8">
        <f>U42+U57</f>
        <v>18.7</v>
      </c>
      <c r="V25" s="8"/>
      <c r="W25" s="8"/>
      <c r="X25" s="8"/>
      <c r="Y25" s="8"/>
      <c r="Z25" s="5">
        <f t="shared" si="5"/>
        <v>18.7</v>
      </c>
      <c r="AA25" s="10">
        <v>2016</v>
      </c>
      <c r="AB25" s="80"/>
      <c r="AC25" s="104"/>
      <c r="AD25" s="105"/>
      <c r="AE25" s="106"/>
      <c r="AF25" s="26"/>
    </row>
    <row r="26" spans="1:32" s="2" customFormat="1" ht="44.25" x14ac:dyDescent="0.25">
      <c r="A26" s="24"/>
      <c r="B26" s="24"/>
      <c r="C26" s="24"/>
      <c r="D26" s="24"/>
      <c r="E26" s="24"/>
      <c r="F26" s="24"/>
      <c r="G26" s="24"/>
      <c r="H26" s="24"/>
      <c r="I26" s="25"/>
      <c r="J26" s="24"/>
      <c r="K26" s="24"/>
      <c r="L26" s="24"/>
      <c r="M26" s="24"/>
      <c r="N26" s="24"/>
      <c r="O26" s="24"/>
      <c r="P26" s="24"/>
      <c r="Q26" s="24"/>
      <c r="R26" s="23" t="s">
        <v>108</v>
      </c>
      <c r="S26" s="10" t="s">
        <v>2</v>
      </c>
      <c r="T26" s="8">
        <f>T47+T52</f>
        <v>1.2</v>
      </c>
      <c r="U26" s="8">
        <f>U50</f>
        <v>0.7</v>
      </c>
      <c r="V26" s="8"/>
      <c r="W26" s="8"/>
      <c r="X26" s="8"/>
      <c r="Y26" s="8"/>
      <c r="Z26" s="5">
        <f t="shared" si="5"/>
        <v>1.9</v>
      </c>
      <c r="AA26" s="10">
        <v>2016</v>
      </c>
      <c r="AB26" s="80"/>
      <c r="AC26" s="104"/>
      <c r="AD26" s="105"/>
      <c r="AE26" s="106"/>
      <c r="AF26" s="26"/>
    </row>
    <row r="27" spans="1:32" s="2" customFormat="1" ht="41.45" customHeight="1" x14ac:dyDescent="0.25">
      <c r="A27" s="34"/>
      <c r="B27" s="34"/>
      <c r="C27" s="34"/>
      <c r="D27" s="34" t="s">
        <v>11</v>
      </c>
      <c r="E27" s="34" t="s">
        <v>21</v>
      </c>
      <c r="F27" s="34" t="s">
        <v>11</v>
      </c>
      <c r="G27" s="34" t="s">
        <v>20</v>
      </c>
      <c r="H27" s="34" t="s">
        <v>11</v>
      </c>
      <c r="I27" s="34" t="s">
        <v>19</v>
      </c>
      <c r="J27" s="34" t="s">
        <v>12</v>
      </c>
      <c r="K27" s="34" t="s">
        <v>11</v>
      </c>
      <c r="L27" s="34" t="s">
        <v>12</v>
      </c>
      <c r="M27" s="34" t="s">
        <v>11</v>
      </c>
      <c r="N27" s="34" t="s">
        <v>11</v>
      </c>
      <c r="O27" s="34" t="s">
        <v>11</v>
      </c>
      <c r="P27" s="34" t="s">
        <v>11</v>
      </c>
      <c r="Q27" s="34" t="s">
        <v>11</v>
      </c>
      <c r="R27" s="121" t="s">
        <v>33</v>
      </c>
      <c r="S27" s="119" t="s">
        <v>40</v>
      </c>
      <c r="T27" s="38">
        <f>T28+T29</f>
        <v>30000</v>
      </c>
      <c r="U27" s="38">
        <f>U28+U29</f>
        <v>734.9</v>
      </c>
      <c r="V27" s="38">
        <f>V28+V29</f>
        <v>2948.4</v>
      </c>
      <c r="W27" s="38">
        <f>W28+W29+W30</f>
        <v>270000</v>
      </c>
      <c r="X27" s="38">
        <f>X28</f>
        <v>2991</v>
      </c>
      <c r="Y27" s="38"/>
      <c r="Z27" s="38">
        <f t="shared" si="5"/>
        <v>306674.3</v>
      </c>
      <c r="AA27" s="36">
        <v>2019</v>
      </c>
      <c r="AB27" s="80"/>
      <c r="AC27" s="104"/>
      <c r="AD27" s="105"/>
      <c r="AE27" s="106"/>
      <c r="AF27" s="26"/>
    </row>
    <row r="28" spans="1:32" s="2" customFormat="1" ht="41.45" customHeight="1" x14ac:dyDescent="0.25">
      <c r="A28" s="34" t="s">
        <v>11</v>
      </c>
      <c r="B28" s="34" t="s">
        <v>11</v>
      </c>
      <c r="C28" s="34" t="s">
        <v>27</v>
      </c>
      <c r="D28" s="34" t="s">
        <v>11</v>
      </c>
      <c r="E28" s="34" t="s">
        <v>21</v>
      </c>
      <c r="F28" s="34" t="s">
        <v>11</v>
      </c>
      <c r="G28" s="34" t="s">
        <v>20</v>
      </c>
      <c r="H28" s="34" t="s">
        <v>11</v>
      </c>
      <c r="I28" s="34" t="s">
        <v>19</v>
      </c>
      <c r="J28" s="34" t="s">
        <v>12</v>
      </c>
      <c r="K28" s="34" t="s">
        <v>11</v>
      </c>
      <c r="L28" s="34" t="s">
        <v>12</v>
      </c>
      <c r="M28" s="34" t="s">
        <v>11</v>
      </c>
      <c r="N28" s="34" t="s">
        <v>11</v>
      </c>
      <c r="O28" s="34" t="s">
        <v>11</v>
      </c>
      <c r="P28" s="34" t="s">
        <v>11</v>
      </c>
      <c r="Q28" s="34" t="s">
        <v>12</v>
      </c>
      <c r="R28" s="140"/>
      <c r="S28" s="133"/>
      <c r="T28" s="37">
        <f>130000-100000</f>
        <v>30000</v>
      </c>
      <c r="U28" s="37">
        <f>1000-262.1-3</f>
        <v>734.9</v>
      </c>
      <c r="V28" s="37">
        <f>450+2940-441.6</f>
        <v>2948.4</v>
      </c>
      <c r="W28" s="37"/>
      <c r="X28" s="37">
        <v>2991</v>
      </c>
      <c r="Y28" s="37"/>
      <c r="Z28" s="38">
        <f t="shared" si="5"/>
        <v>36674.300000000003</v>
      </c>
      <c r="AA28" s="36">
        <v>2019</v>
      </c>
      <c r="AB28" s="77"/>
      <c r="AC28" s="104"/>
      <c r="AD28" s="105"/>
      <c r="AE28" s="106"/>
      <c r="AF28" s="26"/>
    </row>
    <row r="29" spans="1:32" s="2" customFormat="1" ht="41.45" hidden="1" customHeight="1" x14ac:dyDescent="0.25">
      <c r="A29" s="34" t="s">
        <v>11</v>
      </c>
      <c r="B29" s="34" t="s">
        <v>12</v>
      </c>
      <c r="C29" s="34" t="s">
        <v>13</v>
      </c>
      <c r="D29" s="34" t="s">
        <v>11</v>
      </c>
      <c r="E29" s="34" t="s">
        <v>21</v>
      </c>
      <c r="F29" s="34" t="s">
        <v>11</v>
      </c>
      <c r="G29" s="34" t="s">
        <v>20</v>
      </c>
      <c r="H29" s="34" t="s">
        <v>11</v>
      </c>
      <c r="I29" s="34" t="s">
        <v>19</v>
      </c>
      <c r="J29" s="34" t="s">
        <v>12</v>
      </c>
      <c r="K29" s="34" t="s">
        <v>11</v>
      </c>
      <c r="L29" s="34" t="s">
        <v>12</v>
      </c>
      <c r="M29" s="34" t="s">
        <v>65</v>
      </c>
      <c r="N29" s="34" t="s">
        <v>11</v>
      </c>
      <c r="O29" s="34" t="s">
        <v>19</v>
      </c>
      <c r="P29" s="34" t="s">
        <v>18</v>
      </c>
      <c r="Q29" s="34" t="s">
        <v>12</v>
      </c>
      <c r="R29" s="140"/>
      <c r="S29" s="133"/>
      <c r="T29" s="37"/>
      <c r="U29" s="37"/>
      <c r="V29" s="37"/>
      <c r="W29" s="37"/>
      <c r="X29" s="37"/>
      <c r="Y29" s="37"/>
      <c r="Z29" s="38">
        <f t="shared" si="5"/>
        <v>0</v>
      </c>
      <c r="AA29" s="36">
        <v>2020</v>
      </c>
      <c r="AB29" s="77"/>
      <c r="AC29" s="99"/>
      <c r="AD29" s="105"/>
      <c r="AE29" s="106"/>
      <c r="AF29" s="26"/>
    </row>
    <row r="30" spans="1:32" s="2" customFormat="1" ht="41.45" customHeight="1" x14ac:dyDescent="0.25">
      <c r="A30" s="34" t="s">
        <v>11</v>
      </c>
      <c r="B30" s="34" t="s">
        <v>12</v>
      </c>
      <c r="C30" s="34" t="s">
        <v>13</v>
      </c>
      <c r="D30" s="34" t="s">
        <v>11</v>
      </c>
      <c r="E30" s="34" t="s">
        <v>21</v>
      </c>
      <c r="F30" s="34" t="s">
        <v>11</v>
      </c>
      <c r="G30" s="34" t="s">
        <v>20</v>
      </c>
      <c r="H30" s="34" t="s">
        <v>11</v>
      </c>
      <c r="I30" s="34" t="s">
        <v>19</v>
      </c>
      <c r="J30" s="34" t="s">
        <v>12</v>
      </c>
      <c r="K30" s="34" t="s">
        <v>11</v>
      </c>
      <c r="L30" s="34" t="s">
        <v>12</v>
      </c>
      <c r="M30" s="34" t="s">
        <v>12</v>
      </c>
      <c r="N30" s="34" t="s">
        <v>11</v>
      </c>
      <c r="O30" s="34" t="s">
        <v>19</v>
      </c>
      <c r="P30" s="34" t="s">
        <v>18</v>
      </c>
      <c r="Q30" s="34" t="s">
        <v>12</v>
      </c>
      <c r="R30" s="122"/>
      <c r="S30" s="120"/>
      <c r="T30" s="37"/>
      <c r="U30" s="37"/>
      <c r="V30" s="37"/>
      <c r="W30" s="37">
        <v>270000</v>
      </c>
      <c r="X30" s="37"/>
      <c r="Y30" s="37"/>
      <c r="Z30" s="38">
        <f t="shared" si="5"/>
        <v>270000</v>
      </c>
      <c r="AA30" s="36">
        <v>2019</v>
      </c>
      <c r="AB30" s="77"/>
      <c r="AC30" s="99"/>
      <c r="AD30" s="105"/>
      <c r="AE30" s="106"/>
      <c r="AF30" s="26"/>
    </row>
    <row r="31" spans="1:32" s="26" customFormat="1" ht="44.25" x14ac:dyDescent="0.25">
      <c r="A31" s="24"/>
      <c r="B31" s="24"/>
      <c r="C31" s="24"/>
      <c r="D31" s="24"/>
      <c r="E31" s="24"/>
      <c r="F31" s="24"/>
      <c r="G31" s="24"/>
      <c r="H31" s="24"/>
      <c r="I31" s="25"/>
      <c r="J31" s="24"/>
      <c r="K31" s="24"/>
      <c r="L31" s="24"/>
      <c r="M31" s="24"/>
      <c r="N31" s="24"/>
      <c r="O31" s="24"/>
      <c r="P31" s="24"/>
      <c r="Q31" s="24"/>
      <c r="R31" s="23" t="s">
        <v>78</v>
      </c>
      <c r="S31" s="10" t="s">
        <v>31</v>
      </c>
      <c r="T31" s="8"/>
      <c r="U31" s="14">
        <v>1</v>
      </c>
      <c r="V31" s="14"/>
      <c r="W31" s="5"/>
      <c r="X31" s="5"/>
      <c r="Y31" s="5"/>
      <c r="Z31" s="6">
        <f>SUM(T31:Y31)</f>
        <v>1</v>
      </c>
      <c r="AA31" s="10">
        <v>2016</v>
      </c>
      <c r="AB31" s="77"/>
      <c r="AC31" s="104"/>
      <c r="AD31" s="105"/>
      <c r="AE31" s="106"/>
    </row>
    <row r="32" spans="1:32" s="26" customFormat="1" ht="29.25" x14ac:dyDescent="0.25">
      <c r="A32" s="24"/>
      <c r="B32" s="24"/>
      <c r="C32" s="24"/>
      <c r="D32" s="24"/>
      <c r="E32" s="24"/>
      <c r="F32" s="24"/>
      <c r="G32" s="24"/>
      <c r="H32" s="24"/>
      <c r="I32" s="25"/>
      <c r="J32" s="24"/>
      <c r="K32" s="24"/>
      <c r="L32" s="24"/>
      <c r="M32" s="24"/>
      <c r="N32" s="24"/>
      <c r="O32" s="24"/>
      <c r="P32" s="24"/>
      <c r="Q32" s="24"/>
      <c r="R32" s="23" t="s">
        <v>79</v>
      </c>
      <c r="S32" s="10" t="s">
        <v>35</v>
      </c>
      <c r="T32" s="8"/>
      <c r="U32" s="14"/>
      <c r="V32" s="14">
        <v>1</v>
      </c>
      <c r="W32" s="5"/>
      <c r="X32" s="5"/>
      <c r="Y32" s="5"/>
      <c r="Z32" s="6">
        <f>SUM(T32:Y32)</f>
        <v>1</v>
      </c>
      <c r="AA32" s="10">
        <v>2017</v>
      </c>
      <c r="AB32" s="77"/>
      <c r="AC32" s="104"/>
      <c r="AD32" s="105"/>
      <c r="AE32" s="106"/>
    </row>
    <row r="33" spans="1:32" s="26" customFormat="1" ht="30" x14ac:dyDescent="0.25">
      <c r="A33" s="24"/>
      <c r="B33" s="24"/>
      <c r="C33" s="24"/>
      <c r="D33" s="24"/>
      <c r="E33" s="24"/>
      <c r="F33" s="24"/>
      <c r="G33" s="24"/>
      <c r="H33" s="24"/>
      <c r="I33" s="25"/>
      <c r="J33" s="24"/>
      <c r="K33" s="24"/>
      <c r="L33" s="24"/>
      <c r="M33" s="24"/>
      <c r="N33" s="24"/>
      <c r="O33" s="24"/>
      <c r="P33" s="24"/>
      <c r="Q33" s="24"/>
      <c r="R33" s="23" t="s">
        <v>99</v>
      </c>
      <c r="S33" s="10" t="s">
        <v>31</v>
      </c>
      <c r="T33" s="8"/>
      <c r="U33" s="14"/>
      <c r="V33" s="14"/>
      <c r="W33" s="14">
        <v>1</v>
      </c>
      <c r="X33" s="14">
        <v>1</v>
      </c>
      <c r="Y33" s="5"/>
      <c r="Z33" s="6">
        <v>1</v>
      </c>
      <c r="AA33" s="10">
        <v>2019</v>
      </c>
      <c r="AB33" s="77"/>
      <c r="AC33" s="104"/>
      <c r="AD33" s="105"/>
      <c r="AE33" s="106"/>
    </row>
    <row r="34" spans="1:32" s="2" customFormat="1" ht="44.25" x14ac:dyDescent="0.25">
      <c r="A34" s="34" t="s">
        <v>11</v>
      </c>
      <c r="B34" s="34" t="s">
        <v>11</v>
      </c>
      <c r="C34" s="34" t="s">
        <v>27</v>
      </c>
      <c r="D34" s="34" t="s">
        <v>11</v>
      </c>
      <c r="E34" s="34" t="s">
        <v>21</v>
      </c>
      <c r="F34" s="34" t="s">
        <v>11</v>
      </c>
      <c r="G34" s="34" t="s">
        <v>20</v>
      </c>
      <c r="H34" s="34" t="s">
        <v>11</v>
      </c>
      <c r="I34" s="34" t="s">
        <v>19</v>
      </c>
      <c r="J34" s="34" t="s">
        <v>12</v>
      </c>
      <c r="K34" s="34" t="s">
        <v>11</v>
      </c>
      <c r="L34" s="34" t="s">
        <v>12</v>
      </c>
      <c r="M34" s="34" t="s">
        <v>11</v>
      </c>
      <c r="N34" s="34" t="s">
        <v>13</v>
      </c>
      <c r="O34" s="34"/>
      <c r="P34" s="34"/>
      <c r="Q34" s="34"/>
      <c r="R34" s="35" t="s">
        <v>55</v>
      </c>
      <c r="S34" s="36" t="s">
        <v>40</v>
      </c>
      <c r="T34" s="37">
        <v>900</v>
      </c>
      <c r="U34" s="38"/>
      <c r="V34" s="38"/>
      <c r="W34" s="38"/>
      <c r="X34" s="38"/>
      <c r="Y34" s="38"/>
      <c r="Z34" s="38">
        <f>T34+U34+V34+W34+X34+Y34</f>
        <v>900</v>
      </c>
      <c r="AA34" s="36">
        <v>2015</v>
      </c>
      <c r="AB34" s="80"/>
      <c r="AC34" s="104"/>
      <c r="AD34" s="105"/>
      <c r="AE34" s="106"/>
      <c r="AF34" s="26"/>
    </row>
    <row r="35" spans="1:32" s="26" customFormat="1" ht="29.25" x14ac:dyDescent="0.25">
      <c r="A35" s="25"/>
      <c r="B35" s="25"/>
      <c r="C35" s="25"/>
      <c r="D35" s="25"/>
      <c r="E35" s="24"/>
      <c r="F35" s="24"/>
      <c r="G35" s="24"/>
      <c r="H35" s="24"/>
      <c r="I35" s="25"/>
      <c r="J35" s="24"/>
      <c r="K35" s="24"/>
      <c r="L35" s="24"/>
      <c r="M35" s="24"/>
      <c r="N35" s="24"/>
      <c r="O35" s="24"/>
      <c r="P35" s="24"/>
      <c r="Q35" s="24"/>
      <c r="R35" s="23" t="s">
        <v>48</v>
      </c>
      <c r="S35" s="10" t="s">
        <v>35</v>
      </c>
      <c r="T35" s="14">
        <v>1</v>
      </c>
      <c r="U35" s="14"/>
      <c r="V35" s="14"/>
      <c r="W35" s="14"/>
      <c r="X35" s="14"/>
      <c r="Y35" s="14"/>
      <c r="Z35" s="6">
        <f>T35</f>
        <v>1</v>
      </c>
      <c r="AA35" s="10">
        <v>2015</v>
      </c>
      <c r="AB35" s="80"/>
      <c r="AC35" s="104"/>
      <c r="AD35" s="105"/>
      <c r="AE35" s="106"/>
    </row>
    <row r="36" spans="1:32" s="26" customFormat="1" ht="41.45" customHeight="1" x14ac:dyDescent="0.25">
      <c r="A36" s="34"/>
      <c r="B36" s="34"/>
      <c r="C36" s="34"/>
      <c r="D36" s="34" t="s">
        <v>11</v>
      </c>
      <c r="E36" s="34" t="s">
        <v>21</v>
      </c>
      <c r="F36" s="34" t="s">
        <v>11</v>
      </c>
      <c r="G36" s="34" t="s">
        <v>20</v>
      </c>
      <c r="H36" s="34" t="s">
        <v>11</v>
      </c>
      <c r="I36" s="34" t="s">
        <v>19</v>
      </c>
      <c r="J36" s="34" t="s">
        <v>12</v>
      </c>
      <c r="K36" s="34" t="s">
        <v>11</v>
      </c>
      <c r="L36" s="34" t="s">
        <v>12</v>
      </c>
      <c r="M36" s="34" t="s">
        <v>11</v>
      </c>
      <c r="N36" s="34" t="s">
        <v>11</v>
      </c>
      <c r="O36" s="34" t="s">
        <v>11</v>
      </c>
      <c r="P36" s="34" t="s">
        <v>11</v>
      </c>
      <c r="Q36" s="34" t="s">
        <v>11</v>
      </c>
      <c r="R36" s="121" t="s">
        <v>109</v>
      </c>
      <c r="S36" s="119" t="s">
        <v>40</v>
      </c>
      <c r="T36" s="38">
        <f>T37</f>
        <v>20000</v>
      </c>
      <c r="U36" s="38">
        <f>U37</f>
        <v>989</v>
      </c>
      <c r="V36" s="38">
        <f>V37+V38</f>
        <v>78681.899999999994</v>
      </c>
      <c r="W36" s="38"/>
      <c r="X36" s="38"/>
      <c r="Y36" s="38"/>
      <c r="Z36" s="38">
        <f>T36+U36+V36+W36+X36+Y36</f>
        <v>99670.9</v>
      </c>
      <c r="AA36" s="36">
        <v>2017</v>
      </c>
      <c r="AB36" s="80"/>
      <c r="AC36" s="104"/>
      <c r="AD36" s="105"/>
      <c r="AE36" s="106"/>
    </row>
    <row r="37" spans="1:32" s="2" customFormat="1" ht="41.45" customHeight="1" x14ac:dyDescent="0.25">
      <c r="A37" s="34" t="s">
        <v>11</v>
      </c>
      <c r="B37" s="34" t="s">
        <v>11</v>
      </c>
      <c r="C37" s="34" t="s">
        <v>27</v>
      </c>
      <c r="D37" s="34" t="s">
        <v>11</v>
      </c>
      <c r="E37" s="34" t="s">
        <v>21</v>
      </c>
      <c r="F37" s="34" t="s">
        <v>11</v>
      </c>
      <c r="G37" s="34" t="s">
        <v>20</v>
      </c>
      <c r="H37" s="34" t="s">
        <v>11</v>
      </c>
      <c r="I37" s="34" t="s">
        <v>19</v>
      </c>
      <c r="J37" s="34" t="s">
        <v>12</v>
      </c>
      <c r="K37" s="34" t="s">
        <v>11</v>
      </c>
      <c r="L37" s="34" t="s">
        <v>12</v>
      </c>
      <c r="M37" s="34" t="s">
        <v>11</v>
      </c>
      <c r="N37" s="34" t="s">
        <v>11</v>
      </c>
      <c r="O37" s="34" t="s">
        <v>11</v>
      </c>
      <c r="P37" s="34" t="s">
        <v>11</v>
      </c>
      <c r="Q37" s="34" t="s">
        <v>22</v>
      </c>
      <c r="R37" s="140"/>
      <c r="S37" s="133"/>
      <c r="T37" s="37">
        <v>20000</v>
      </c>
      <c r="U37" s="37">
        <f>1000-11</f>
        <v>989</v>
      </c>
      <c r="V37" s="37">
        <v>820</v>
      </c>
      <c r="W37" s="37"/>
      <c r="X37" s="37"/>
      <c r="Y37" s="37"/>
      <c r="Z37" s="38">
        <f>T37+U37+V37+W37+X37+Y37</f>
        <v>21809</v>
      </c>
      <c r="AA37" s="36">
        <v>2017</v>
      </c>
      <c r="AB37" s="77"/>
      <c r="AC37" s="104"/>
      <c r="AD37" s="105"/>
      <c r="AE37" s="106"/>
      <c r="AF37" s="26"/>
    </row>
    <row r="38" spans="1:32" s="2" customFormat="1" ht="41.45" customHeight="1" x14ac:dyDescent="0.25">
      <c r="A38" s="34" t="s">
        <v>11</v>
      </c>
      <c r="B38" s="34" t="s">
        <v>11</v>
      </c>
      <c r="C38" s="34" t="s">
        <v>27</v>
      </c>
      <c r="D38" s="34" t="s">
        <v>11</v>
      </c>
      <c r="E38" s="34" t="s">
        <v>21</v>
      </c>
      <c r="F38" s="34" t="s">
        <v>11</v>
      </c>
      <c r="G38" s="34" t="s">
        <v>20</v>
      </c>
      <c r="H38" s="34" t="s">
        <v>11</v>
      </c>
      <c r="I38" s="34" t="s">
        <v>19</v>
      </c>
      <c r="J38" s="34" t="s">
        <v>12</v>
      </c>
      <c r="K38" s="34" t="s">
        <v>11</v>
      </c>
      <c r="L38" s="34" t="s">
        <v>12</v>
      </c>
      <c r="M38" s="34" t="s">
        <v>12</v>
      </c>
      <c r="N38" s="34" t="s">
        <v>11</v>
      </c>
      <c r="O38" s="34" t="s">
        <v>12</v>
      </c>
      <c r="P38" s="34" t="s">
        <v>22</v>
      </c>
      <c r="Q38" s="34" t="s">
        <v>74</v>
      </c>
      <c r="R38" s="122"/>
      <c r="S38" s="120"/>
      <c r="T38" s="37"/>
      <c r="U38" s="37"/>
      <c r="V38" s="37">
        <v>77861.899999999994</v>
      </c>
      <c r="W38" s="37"/>
      <c r="X38" s="37"/>
      <c r="Y38" s="38"/>
      <c r="Z38" s="38">
        <f>T38+U38+V38+W38+X38+Y38</f>
        <v>77861.899999999994</v>
      </c>
      <c r="AA38" s="36">
        <v>2017</v>
      </c>
      <c r="AB38" s="77"/>
      <c r="AC38" s="104"/>
      <c r="AD38" s="105"/>
      <c r="AE38" s="106"/>
      <c r="AF38" s="26"/>
    </row>
    <row r="39" spans="1:32" s="2" customFormat="1" ht="44.25" hidden="1" x14ac:dyDescent="0.25">
      <c r="A39" s="34" t="s">
        <v>11</v>
      </c>
      <c r="B39" s="34" t="s">
        <v>12</v>
      </c>
      <c r="C39" s="34" t="s">
        <v>13</v>
      </c>
      <c r="D39" s="34" t="s">
        <v>11</v>
      </c>
      <c r="E39" s="34" t="s">
        <v>21</v>
      </c>
      <c r="F39" s="34" t="s">
        <v>11</v>
      </c>
      <c r="G39" s="34" t="s">
        <v>20</v>
      </c>
      <c r="H39" s="34" t="s">
        <v>11</v>
      </c>
      <c r="I39" s="34" t="s">
        <v>19</v>
      </c>
      <c r="J39" s="34" t="s">
        <v>12</v>
      </c>
      <c r="K39" s="34" t="s">
        <v>11</v>
      </c>
      <c r="L39" s="34" t="s">
        <v>12</v>
      </c>
      <c r="M39" s="34" t="s">
        <v>11</v>
      </c>
      <c r="N39" s="34" t="s">
        <v>11</v>
      </c>
      <c r="O39" s="34" t="s">
        <v>11</v>
      </c>
      <c r="P39" s="34" t="s">
        <v>11</v>
      </c>
      <c r="Q39" s="34" t="s">
        <v>22</v>
      </c>
      <c r="R39" s="35" t="s">
        <v>109</v>
      </c>
      <c r="S39" s="36" t="s">
        <v>40</v>
      </c>
      <c r="T39" s="37"/>
      <c r="U39" s="37"/>
      <c r="V39" s="37"/>
      <c r="W39" s="37"/>
      <c r="X39" s="37"/>
      <c r="Y39" s="37"/>
      <c r="Z39" s="38">
        <f>T39+U39+V39+W39+X39+Y39</f>
        <v>0</v>
      </c>
      <c r="AA39" s="36">
        <v>2020</v>
      </c>
      <c r="AB39" s="77"/>
      <c r="AC39" s="104"/>
      <c r="AD39" s="105"/>
      <c r="AE39" s="106"/>
      <c r="AF39" s="26"/>
    </row>
    <row r="40" spans="1:32" s="2" customFormat="1" ht="44.25" hidden="1" x14ac:dyDescent="0.25">
      <c r="A40" s="34" t="s">
        <v>11</v>
      </c>
      <c r="B40" s="34" t="s">
        <v>12</v>
      </c>
      <c r="C40" s="34" t="s">
        <v>13</v>
      </c>
      <c r="D40" s="34" t="s">
        <v>11</v>
      </c>
      <c r="E40" s="34" t="s">
        <v>21</v>
      </c>
      <c r="F40" s="34" t="s">
        <v>11</v>
      </c>
      <c r="G40" s="34" t="s">
        <v>20</v>
      </c>
      <c r="H40" s="34" t="s">
        <v>11</v>
      </c>
      <c r="I40" s="34" t="s">
        <v>19</v>
      </c>
      <c r="J40" s="34" t="s">
        <v>12</v>
      </c>
      <c r="K40" s="34" t="s">
        <v>11</v>
      </c>
      <c r="L40" s="34" t="s">
        <v>12</v>
      </c>
      <c r="M40" s="34" t="s">
        <v>65</v>
      </c>
      <c r="N40" s="34" t="s">
        <v>11</v>
      </c>
      <c r="O40" s="34" t="s">
        <v>19</v>
      </c>
      <c r="P40" s="34" t="s">
        <v>18</v>
      </c>
      <c r="Q40" s="34" t="s">
        <v>13</v>
      </c>
      <c r="R40" s="35" t="s">
        <v>109</v>
      </c>
      <c r="S40" s="36" t="s">
        <v>40</v>
      </c>
      <c r="T40" s="37"/>
      <c r="U40" s="37"/>
      <c r="V40" s="37"/>
      <c r="W40" s="37"/>
      <c r="X40" s="37"/>
      <c r="Y40" s="37"/>
      <c r="Z40" s="38">
        <f>T40+U40+V40+W40+X40+Y40</f>
        <v>0</v>
      </c>
      <c r="AA40" s="36">
        <v>2020</v>
      </c>
      <c r="AB40" s="77"/>
      <c r="AC40" s="104"/>
      <c r="AD40" s="105"/>
      <c r="AE40" s="106"/>
      <c r="AF40" s="26"/>
    </row>
    <row r="41" spans="1:32" s="26" customFormat="1" ht="29.25" x14ac:dyDescent="0.25">
      <c r="A41" s="25"/>
      <c r="B41" s="25"/>
      <c r="C41" s="25"/>
      <c r="D41" s="25"/>
      <c r="E41" s="24"/>
      <c r="F41" s="24"/>
      <c r="G41" s="24"/>
      <c r="H41" s="24"/>
      <c r="I41" s="25"/>
      <c r="J41" s="24"/>
      <c r="K41" s="24"/>
      <c r="L41" s="24"/>
      <c r="M41" s="24"/>
      <c r="N41" s="24"/>
      <c r="O41" s="24"/>
      <c r="P41" s="24"/>
      <c r="Q41" s="24"/>
      <c r="R41" s="23" t="s">
        <v>45</v>
      </c>
      <c r="S41" s="10" t="s">
        <v>35</v>
      </c>
      <c r="T41" s="14">
        <v>1</v>
      </c>
      <c r="U41" s="14"/>
      <c r="V41" s="14"/>
      <c r="W41" s="14"/>
      <c r="X41" s="14"/>
      <c r="Y41" s="14"/>
      <c r="Z41" s="6">
        <v>1</v>
      </c>
      <c r="AA41" s="10">
        <v>2015</v>
      </c>
      <c r="AB41" s="80"/>
      <c r="AC41" s="104"/>
      <c r="AD41" s="105"/>
      <c r="AE41" s="106"/>
    </row>
    <row r="42" spans="1:32" s="26" customFormat="1" ht="29.25" x14ac:dyDescent="0.25">
      <c r="A42" s="24"/>
      <c r="B42" s="24"/>
      <c r="C42" s="24"/>
      <c r="D42" s="24"/>
      <c r="E42" s="24"/>
      <c r="F42" s="24"/>
      <c r="G42" s="24"/>
      <c r="H42" s="24"/>
      <c r="I42" s="25"/>
      <c r="J42" s="24"/>
      <c r="K42" s="24"/>
      <c r="L42" s="24"/>
      <c r="M42" s="24"/>
      <c r="N42" s="24"/>
      <c r="O42" s="24"/>
      <c r="P42" s="24"/>
      <c r="Q42" s="24"/>
      <c r="R42" s="23" t="s">
        <v>64</v>
      </c>
      <c r="S42" s="10" t="s">
        <v>35</v>
      </c>
      <c r="T42" s="8"/>
      <c r="U42" s="14"/>
      <c r="V42" s="13">
        <v>1</v>
      </c>
      <c r="W42" s="8"/>
      <c r="X42" s="8"/>
      <c r="Y42" s="14"/>
      <c r="Z42" s="6">
        <f>T42+U42+V42+W42+X42+Y42</f>
        <v>1</v>
      </c>
      <c r="AA42" s="10">
        <v>2017</v>
      </c>
      <c r="AB42" s="80"/>
      <c r="AC42" s="104"/>
      <c r="AD42" s="105"/>
      <c r="AE42" s="106"/>
    </row>
    <row r="43" spans="1:32" s="26" customFormat="1" ht="30" x14ac:dyDescent="0.25">
      <c r="A43" s="24"/>
      <c r="B43" s="24"/>
      <c r="C43" s="24"/>
      <c r="D43" s="24"/>
      <c r="E43" s="24"/>
      <c r="F43" s="24"/>
      <c r="G43" s="24"/>
      <c r="H43" s="24"/>
      <c r="I43" s="25"/>
      <c r="J43" s="24"/>
      <c r="K43" s="24"/>
      <c r="L43" s="24"/>
      <c r="M43" s="24"/>
      <c r="N43" s="24"/>
      <c r="O43" s="24"/>
      <c r="P43" s="24"/>
      <c r="Q43" s="24"/>
      <c r="R43" s="23" t="s">
        <v>110</v>
      </c>
      <c r="S43" s="10" t="s">
        <v>31</v>
      </c>
      <c r="T43" s="8"/>
      <c r="U43" s="14">
        <v>1</v>
      </c>
      <c r="V43" s="8"/>
      <c r="W43" s="8"/>
      <c r="X43" s="8"/>
      <c r="Y43" s="8"/>
      <c r="Z43" s="6">
        <f>T43+U43+V43+W43+X43+Y43</f>
        <v>1</v>
      </c>
      <c r="AA43" s="10">
        <v>2016</v>
      </c>
      <c r="AB43" s="77"/>
      <c r="AC43" s="104"/>
      <c r="AD43" s="105"/>
      <c r="AE43" s="106"/>
    </row>
    <row r="44" spans="1:32" s="26" customFormat="1" ht="29.25" hidden="1" x14ac:dyDescent="0.25">
      <c r="A44" s="63"/>
      <c r="B44" s="63"/>
      <c r="C44" s="63"/>
      <c r="D44" s="63"/>
      <c r="E44" s="63"/>
      <c r="F44" s="63"/>
      <c r="G44" s="63"/>
      <c r="H44" s="63"/>
      <c r="I44" s="57"/>
      <c r="J44" s="63"/>
      <c r="K44" s="63"/>
      <c r="L44" s="63"/>
      <c r="M44" s="63"/>
      <c r="N44" s="63"/>
      <c r="O44" s="63"/>
      <c r="P44" s="63"/>
      <c r="Q44" s="63"/>
      <c r="R44" s="58" t="s">
        <v>100</v>
      </c>
      <c r="S44" s="21" t="s">
        <v>2</v>
      </c>
      <c r="T44" s="46"/>
      <c r="U44" s="46"/>
      <c r="V44" s="46"/>
      <c r="W44" s="46"/>
      <c r="X44" s="46"/>
      <c r="Y44" s="46"/>
      <c r="Z44" s="50">
        <f>X44+Y44</f>
        <v>0</v>
      </c>
      <c r="AA44" s="64">
        <v>2020</v>
      </c>
      <c r="AB44" s="77"/>
      <c r="AC44" s="104"/>
      <c r="AD44" s="105"/>
      <c r="AE44" s="106"/>
    </row>
    <row r="45" spans="1:32" s="2" customFormat="1" ht="45" x14ac:dyDescent="0.25">
      <c r="A45" s="34" t="s">
        <v>11</v>
      </c>
      <c r="B45" s="34" t="s">
        <v>11</v>
      </c>
      <c r="C45" s="34" t="s">
        <v>27</v>
      </c>
      <c r="D45" s="34" t="s">
        <v>11</v>
      </c>
      <c r="E45" s="34" t="s">
        <v>21</v>
      </c>
      <c r="F45" s="34" t="s">
        <v>11</v>
      </c>
      <c r="G45" s="34" t="s">
        <v>20</v>
      </c>
      <c r="H45" s="34" t="s">
        <v>11</v>
      </c>
      <c r="I45" s="34" t="s">
        <v>19</v>
      </c>
      <c r="J45" s="34" t="s">
        <v>12</v>
      </c>
      <c r="K45" s="34" t="s">
        <v>11</v>
      </c>
      <c r="L45" s="34" t="s">
        <v>12</v>
      </c>
      <c r="M45" s="34" t="s">
        <v>11</v>
      </c>
      <c r="N45" s="34" t="s">
        <v>21</v>
      </c>
      <c r="O45" s="34"/>
      <c r="P45" s="34"/>
      <c r="Q45" s="34"/>
      <c r="R45" s="35" t="s">
        <v>38</v>
      </c>
      <c r="S45" s="36" t="s">
        <v>40</v>
      </c>
      <c r="T45" s="37">
        <f>10450-1008</f>
        <v>9442</v>
      </c>
      <c r="U45" s="37"/>
      <c r="V45" s="37"/>
      <c r="W45" s="37"/>
      <c r="X45" s="37"/>
      <c r="Y45" s="37"/>
      <c r="Z45" s="38">
        <f>T45+U45+V45+W45+X45+Y45</f>
        <v>9442</v>
      </c>
      <c r="AA45" s="36">
        <v>2015</v>
      </c>
      <c r="AB45" s="80"/>
      <c r="AC45" s="104"/>
      <c r="AD45" s="105"/>
      <c r="AE45" s="106"/>
      <c r="AF45" s="26"/>
    </row>
    <row r="46" spans="1:32" s="26" customFormat="1" ht="29.25" x14ac:dyDescent="0.25">
      <c r="A46" s="25"/>
      <c r="B46" s="25"/>
      <c r="C46" s="25"/>
      <c r="D46" s="25"/>
      <c r="E46" s="24"/>
      <c r="F46" s="24"/>
      <c r="G46" s="24"/>
      <c r="H46" s="24"/>
      <c r="I46" s="25"/>
      <c r="J46" s="24"/>
      <c r="K46" s="24"/>
      <c r="L46" s="24"/>
      <c r="M46" s="24"/>
      <c r="N46" s="24"/>
      <c r="O46" s="24"/>
      <c r="P46" s="24"/>
      <c r="Q46" s="24"/>
      <c r="R46" s="23" t="s">
        <v>45</v>
      </c>
      <c r="S46" s="10" t="s">
        <v>35</v>
      </c>
      <c r="T46" s="14">
        <v>1</v>
      </c>
      <c r="U46" s="14"/>
      <c r="V46" s="14"/>
      <c r="W46" s="14"/>
      <c r="X46" s="14"/>
      <c r="Y46" s="14"/>
      <c r="Z46" s="6">
        <f>T46</f>
        <v>1</v>
      </c>
      <c r="AA46" s="10">
        <v>2015</v>
      </c>
      <c r="AB46" s="80"/>
      <c r="AC46" s="104"/>
      <c r="AD46" s="105"/>
      <c r="AE46" s="106"/>
    </row>
    <row r="47" spans="1:32" s="26" customFormat="1" ht="27.6" customHeight="1" x14ac:dyDescent="0.25">
      <c r="A47" s="24"/>
      <c r="B47" s="24"/>
      <c r="C47" s="24"/>
      <c r="D47" s="24"/>
      <c r="E47" s="24"/>
      <c r="F47" s="24"/>
      <c r="G47" s="24"/>
      <c r="H47" s="24"/>
      <c r="I47" s="25"/>
      <c r="J47" s="24"/>
      <c r="K47" s="24"/>
      <c r="L47" s="24"/>
      <c r="M47" s="24"/>
      <c r="N47" s="24"/>
      <c r="O47" s="24"/>
      <c r="P47" s="24"/>
      <c r="Q47" s="24"/>
      <c r="R47" s="12" t="s">
        <v>47</v>
      </c>
      <c r="S47" s="10" t="s">
        <v>2</v>
      </c>
      <c r="T47" s="8">
        <v>0.9</v>
      </c>
      <c r="U47" s="8"/>
      <c r="V47" s="8"/>
      <c r="W47" s="8"/>
      <c r="X47" s="8"/>
      <c r="Y47" s="8"/>
      <c r="Z47" s="5">
        <f>T47+U47+V47+W47+X47+Y47</f>
        <v>0.9</v>
      </c>
      <c r="AA47" s="10">
        <v>2015</v>
      </c>
      <c r="AB47" s="80"/>
      <c r="AC47" s="104"/>
      <c r="AD47" s="105"/>
      <c r="AE47" s="106"/>
    </row>
    <row r="48" spans="1:32" s="2" customFormat="1" ht="45" x14ac:dyDescent="0.25">
      <c r="A48" s="34" t="s">
        <v>11</v>
      </c>
      <c r="B48" s="34" t="s">
        <v>11</v>
      </c>
      <c r="C48" s="34" t="s">
        <v>27</v>
      </c>
      <c r="D48" s="34" t="s">
        <v>11</v>
      </c>
      <c r="E48" s="34" t="s">
        <v>21</v>
      </c>
      <c r="F48" s="34" t="s">
        <v>11</v>
      </c>
      <c r="G48" s="34" t="s">
        <v>20</v>
      </c>
      <c r="H48" s="34" t="s">
        <v>11</v>
      </c>
      <c r="I48" s="34" t="s">
        <v>19</v>
      </c>
      <c r="J48" s="34" t="s">
        <v>12</v>
      </c>
      <c r="K48" s="34" t="s">
        <v>11</v>
      </c>
      <c r="L48" s="34" t="s">
        <v>12</v>
      </c>
      <c r="M48" s="34" t="s">
        <v>11</v>
      </c>
      <c r="N48" s="34" t="s">
        <v>11</v>
      </c>
      <c r="O48" s="34" t="s">
        <v>11</v>
      </c>
      <c r="P48" s="34" t="s">
        <v>11</v>
      </c>
      <c r="Q48" s="34" t="s">
        <v>18</v>
      </c>
      <c r="R48" s="35" t="s">
        <v>56</v>
      </c>
      <c r="S48" s="36" t="s">
        <v>40</v>
      </c>
      <c r="T48" s="37">
        <f>8000-833</f>
        <v>7167</v>
      </c>
      <c r="U48" s="37">
        <f>21200-3425-9425-393-583</f>
        <v>7374</v>
      </c>
      <c r="V48" s="38"/>
      <c r="W48" s="38"/>
      <c r="X48" s="38"/>
      <c r="Y48" s="38"/>
      <c r="Z48" s="38">
        <f>T48+U48+V48+W48+X48+Y48</f>
        <v>14541</v>
      </c>
      <c r="AA48" s="36">
        <v>2016</v>
      </c>
      <c r="AB48" s="77"/>
      <c r="AC48" s="104"/>
      <c r="AD48" s="105"/>
      <c r="AE48" s="106"/>
      <c r="AF48" s="26"/>
    </row>
    <row r="49" spans="1:32" s="26" customFormat="1" ht="29.25" x14ac:dyDescent="0.25">
      <c r="A49" s="25"/>
      <c r="B49" s="25"/>
      <c r="C49" s="25"/>
      <c r="D49" s="25"/>
      <c r="E49" s="24"/>
      <c r="F49" s="24"/>
      <c r="G49" s="24"/>
      <c r="H49" s="24"/>
      <c r="I49" s="25"/>
      <c r="J49" s="24"/>
      <c r="K49" s="24"/>
      <c r="L49" s="24"/>
      <c r="M49" s="24"/>
      <c r="N49" s="24"/>
      <c r="O49" s="24"/>
      <c r="P49" s="24"/>
      <c r="Q49" s="24"/>
      <c r="R49" s="23" t="s">
        <v>45</v>
      </c>
      <c r="S49" s="10" t="s">
        <v>35</v>
      </c>
      <c r="T49" s="14">
        <v>1</v>
      </c>
      <c r="U49" s="14"/>
      <c r="V49" s="14"/>
      <c r="W49" s="14"/>
      <c r="X49" s="14"/>
      <c r="Y49" s="14"/>
      <c r="Z49" s="6">
        <f>T49</f>
        <v>1</v>
      </c>
      <c r="AA49" s="10">
        <v>2015</v>
      </c>
      <c r="AB49" s="77"/>
      <c r="AC49" s="104"/>
      <c r="AD49" s="105"/>
      <c r="AE49" s="106"/>
    </row>
    <row r="50" spans="1:32" s="2" customFormat="1" ht="27.6" customHeight="1" x14ac:dyDescent="0.25">
      <c r="A50" s="24"/>
      <c r="B50" s="24"/>
      <c r="C50" s="24"/>
      <c r="D50" s="24"/>
      <c r="E50" s="24"/>
      <c r="F50" s="24"/>
      <c r="G50" s="24"/>
      <c r="H50" s="24"/>
      <c r="I50" s="25"/>
      <c r="J50" s="24"/>
      <c r="K50" s="24"/>
      <c r="L50" s="24"/>
      <c r="M50" s="24"/>
      <c r="N50" s="24"/>
      <c r="O50" s="24"/>
      <c r="P50" s="24"/>
      <c r="Q50" s="24"/>
      <c r="R50" s="32" t="s">
        <v>47</v>
      </c>
      <c r="S50" s="54" t="s">
        <v>2</v>
      </c>
      <c r="T50" s="9"/>
      <c r="U50" s="8">
        <v>0.7</v>
      </c>
      <c r="V50" s="8"/>
      <c r="W50" s="8"/>
      <c r="X50" s="8"/>
      <c r="Y50" s="8"/>
      <c r="Z50" s="5">
        <f>T50+U50+V50+W50+X50+Y50</f>
        <v>0.7</v>
      </c>
      <c r="AA50" s="10">
        <v>2016</v>
      </c>
      <c r="AB50" s="77"/>
      <c r="AC50" s="104"/>
      <c r="AD50" s="105"/>
      <c r="AE50" s="106"/>
      <c r="AF50" s="26"/>
    </row>
    <row r="51" spans="1:32" s="2" customFormat="1" ht="30" x14ac:dyDescent="0.25">
      <c r="A51" s="34" t="s">
        <v>11</v>
      </c>
      <c r="B51" s="34" t="s">
        <v>11</v>
      </c>
      <c r="C51" s="34" t="s">
        <v>27</v>
      </c>
      <c r="D51" s="34" t="s">
        <v>11</v>
      </c>
      <c r="E51" s="34" t="s">
        <v>21</v>
      </c>
      <c r="F51" s="34" t="s">
        <v>11</v>
      </c>
      <c r="G51" s="34" t="s">
        <v>20</v>
      </c>
      <c r="H51" s="34" t="s">
        <v>11</v>
      </c>
      <c r="I51" s="34" t="s">
        <v>19</v>
      </c>
      <c r="J51" s="34" t="s">
        <v>12</v>
      </c>
      <c r="K51" s="34" t="s">
        <v>11</v>
      </c>
      <c r="L51" s="34" t="s">
        <v>12</v>
      </c>
      <c r="M51" s="34" t="s">
        <v>11</v>
      </c>
      <c r="N51" s="34" t="s">
        <v>11</v>
      </c>
      <c r="O51" s="34" t="s">
        <v>11</v>
      </c>
      <c r="P51" s="34" t="s">
        <v>11</v>
      </c>
      <c r="Q51" s="34" t="s">
        <v>23</v>
      </c>
      <c r="R51" s="35" t="s">
        <v>57</v>
      </c>
      <c r="S51" s="36" t="s">
        <v>40</v>
      </c>
      <c r="T51" s="37">
        <v>15000</v>
      </c>
      <c r="U51" s="37"/>
      <c r="V51" s="37"/>
      <c r="W51" s="37"/>
      <c r="X51" s="38"/>
      <c r="Y51" s="38"/>
      <c r="Z51" s="38">
        <f>T51+U51+V51+W51+X51+Y51</f>
        <v>15000</v>
      </c>
      <c r="AA51" s="36">
        <v>2015</v>
      </c>
      <c r="AB51" s="80"/>
      <c r="AC51" s="104"/>
      <c r="AD51" s="105"/>
      <c r="AE51" s="106"/>
      <c r="AF51" s="26"/>
    </row>
    <row r="52" spans="1:32" s="2" customFormat="1" ht="27.6" customHeight="1" x14ac:dyDescent="0.25">
      <c r="A52" s="24"/>
      <c r="B52" s="24"/>
      <c r="C52" s="24"/>
      <c r="D52" s="24"/>
      <c r="E52" s="24"/>
      <c r="F52" s="24"/>
      <c r="G52" s="24"/>
      <c r="H52" s="24"/>
      <c r="I52" s="25"/>
      <c r="J52" s="24"/>
      <c r="K52" s="24"/>
      <c r="L52" s="24"/>
      <c r="M52" s="24"/>
      <c r="N52" s="24"/>
      <c r="O52" s="24"/>
      <c r="P52" s="24"/>
      <c r="Q52" s="24"/>
      <c r="R52" s="32" t="s">
        <v>58</v>
      </c>
      <c r="S52" s="54" t="s">
        <v>2</v>
      </c>
      <c r="T52" s="9">
        <v>0.3</v>
      </c>
      <c r="U52" s="8"/>
      <c r="V52" s="8"/>
      <c r="W52" s="8"/>
      <c r="X52" s="8"/>
      <c r="Y52" s="8"/>
      <c r="Z52" s="5">
        <f>T52+U52+V52+W52+X52+Y52</f>
        <v>0.3</v>
      </c>
      <c r="AA52" s="10">
        <v>2015</v>
      </c>
      <c r="AB52" s="80"/>
      <c r="AC52" s="104"/>
      <c r="AD52" s="105"/>
      <c r="AE52" s="106"/>
      <c r="AF52" s="26"/>
    </row>
    <row r="53" spans="1:32" s="2" customFormat="1" ht="30" x14ac:dyDescent="0.25">
      <c r="A53" s="34" t="s">
        <v>11</v>
      </c>
      <c r="B53" s="34" t="s">
        <v>11</v>
      </c>
      <c r="C53" s="34" t="s">
        <v>27</v>
      </c>
      <c r="D53" s="34" t="s">
        <v>11</v>
      </c>
      <c r="E53" s="34" t="s">
        <v>21</v>
      </c>
      <c r="F53" s="34" t="s">
        <v>11</v>
      </c>
      <c r="G53" s="34" t="s">
        <v>20</v>
      </c>
      <c r="H53" s="34" t="s">
        <v>11</v>
      </c>
      <c r="I53" s="34" t="s">
        <v>19</v>
      </c>
      <c r="J53" s="34" t="s">
        <v>12</v>
      </c>
      <c r="K53" s="34" t="s">
        <v>11</v>
      </c>
      <c r="L53" s="34" t="s">
        <v>12</v>
      </c>
      <c r="M53" s="34" t="s">
        <v>11</v>
      </c>
      <c r="N53" s="34" t="s">
        <v>11</v>
      </c>
      <c r="O53" s="34" t="s">
        <v>11</v>
      </c>
      <c r="P53" s="34" t="s">
        <v>11</v>
      </c>
      <c r="Q53" s="34" t="s">
        <v>19</v>
      </c>
      <c r="R53" s="35" t="s">
        <v>81</v>
      </c>
      <c r="S53" s="36" t="s">
        <v>40</v>
      </c>
      <c r="T53" s="38"/>
      <c r="U53" s="37">
        <f>4000-1500-100</f>
        <v>2400</v>
      </c>
      <c r="V53" s="37"/>
      <c r="W53" s="37"/>
      <c r="X53" s="37"/>
      <c r="Y53" s="38"/>
      <c r="Z53" s="38">
        <f>T53+U53+V53+W53+X53+Y53</f>
        <v>2400</v>
      </c>
      <c r="AA53" s="36">
        <v>2016</v>
      </c>
      <c r="AB53" s="77"/>
      <c r="AC53" s="104"/>
      <c r="AD53" s="105"/>
      <c r="AE53" s="106"/>
      <c r="AF53" s="26"/>
    </row>
    <row r="54" spans="1:32" s="26" customFormat="1" ht="29.25" x14ac:dyDescent="0.25">
      <c r="A54" s="25"/>
      <c r="B54" s="25"/>
      <c r="C54" s="25"/>
      <c r="D54" s="25"/>
      <c r="E54" s="24"/>
      <c r="F54" s="24"/>
      <c r="G54" s="24"/>
      <c r="H54" s="24"/>
      <c r="I54" s="25"/>
      <c r="J54" s="24"/>
      <c r="K54" s="24"/>
      <c r="L54" s="24"/>
      <c r="M54" s="24"/>
      <c r="N54" s="24"/>
      <c r="O54" s="24"/>
      <c r="P54" s="24"/>
      <c r="Q54" s="24"/>
      <c r="R54" s="23" t="s">
        <v>48</v>
      </c>
      <c r="S54" s="10" t="s">
        <v>35</v>
      </c>
      <c r="T54" s="8"/>
      <c r="U54" s="14">
        <v>1</v>
      </c>
      <c r="V54" s="14"/>
      <c r="W54" s="14"/>
      <c r="X54" s="14"/>
      <c r="Y54" s="14"/>
      <c r="Z54" s="6">
        <f>U54</f>
        <v>1</v>
      </c>
      <c r="AA54" s="10">
        <v>2016</v>
      </c>
      <c r="AB54" s="77"/>
      <c r="AC54" s="104"/>
      <c r="AD54" s="105"/>
      <c r="AE54" s="106"/>
    </row>
    <row r="55" spans="1:32" s="2" customFormat="1" ht="45" x14ac:dyDescent="0.25">
      <c r="A55" s="34" t="s">
        <v>11</v>
      </c>
      <c r="B55" s="34" t="s">
        <v>11</v>
      </c>
      <c r="C55" s="34" t="s">
        <v>27</v>
      </c>
      <c r="D55" s="34" t="s">
        <v>11</v>
      </c>
      <c r="E55" s="34" t="s">
        <v>21</v>
      </c>
      <c r="F55" s="34" t="s">
        <v>11</v>
      </c>
      <c r="G55" s="34" t="s">
        <v>20</v>
      </c>
      <c r="H55" s="34" t="s">
        <v>11</v>
      </c>
      <c r="I55" s="34" t="s">
        <v>19</v>
      </c>
      <c r="J55" s="34" t="s">
        <v>12</v>
      </c>
      <c r="K55" s="34" t="s">
        <v>11</v>
      </c>
      <c r="L55" s="34" t="s">
        <v>12</v>
      </c>
      <c r="M55" s="34" t="s">
        <v>11</v>
      </c>
      <c r="N55" s="34" t="s">
        <v>11</v>
      </c>
      <c r="O55" s="34" t="s">
        <v>11</v>
      </c>
      <c r="P55" s="34" t="s">
        <v>11</v>
      </c>
      <c r="Q55" s="34" t="s">
        <v>20</v>
      </c>
      <c r="R55" s="35" t="s">
        <v>59</v>
      </c>
      <c r="S55" s="36" t="s">
        <v>40</v>
      </c>
      <c r="T55" s="38"/>
      <c r="U55" s="37">
        <f>1500+400-7-24.1</f>
        <v>1868.9</v>
      </c>
      <c r="V55" s="38"/>
      <c r="W55" s="38"/>
      <c r="X55" s="38"/>
      <c r="Y55" s="38"/>
      <c r="Z55" s="38">
        <f t="shared" ref="Z55:Z60" si="6">T55+U55+V55+W55+X55+Y55</f>
        <v>1868.9</v>
      </c>
      <c r="AA55" s="36">
        <v>2016</v>
      </c>
      <c r="AB55" s="77"/>
      <c r="AC55" s="104"/>
      <c r="AD55" s="105"/>
      <c r="AE55" s="106"/>
      <c r="AF55" s="26"/>
    </row>
    <row r="56" spans="1:32" s="2" customFormat="1" ht="29.25" x14ac:dyDescent="0.25">
      <c r="A56" s="24"/>
      <c r="B56" s="24"/>
      <c r="C56" s="24"/>
      <c r="D56" s="24"/>
      <c r="E56" s="24"/>
      <c r="F56" s="24"/>
      <c r="G56" s="24"/>
      <c r="H56" s="24"/>
      <c r="I56" s="25"/>
      <c r="J56" s="24"/>
      <c r="K56" s="24"/>
      <c r="L56" s="24"/>
      <c r="M56" s="24"/>
      <c r="N56" s="24"/>
      <c r="O56" s="24"/>
      <c r="P56" s="24"/>
      <c r="Q56" s="24"/>
      <c r="R56" s="23" t="s">
        <v>54</v>
      </c>
      <c r="S56" s="54" t="s">
        <v>2</v>
      </c>
      <c r="T56" s="9"/>
      <c r="U56" s="8">
        <v>0.6</v>
      </c>
      <c r="V56" s="8"/>
      <c r="W56" s="8"/>
      <c r="X56" s="8"/>
      <c r="Y56" s="8"/>
      <c r="Z56" s="5">
        <f t="shared" si="6"/>
        <v>0.6</v>
      </c>
      <c r="AA56" s="10">
        <v>2016</v>
      </c>
      <c r="AB56" s="77"/>
      <c r="AC56" s="104"/>
      <c r="AD56" s="105"/>
      <c r="AE56" s="106"/>
      <c r="AF56" s="26"/>
    </row>
    <row r="57" spans="1:32" s="2" customFormat="1" ht="30" x14ac:dyDescent="0.25">
      <c r="A57" s="24"/>
      <c r="B57" s="24"/>
      <c r="C57" s="24"/>
      <c r="D57" s="24"/>
      <c r="E57" s="24"/>
      <c r="F57" s="24"/>
      <c r="G57" s="24"/>
      <c r="H57" s="24"/>
      <c r="I57" s="25"/>
      <c r="J57" s="24"/>
      <c r="K57" s="24"/>
      <c r="L57" s="24"/>
      <c r="M57" s="24"/>
      <c r="N57" s="24"/>
      <c r="O57" s="24"/>
      <c r="P57" s="24"/>
      <c r="Q57" s="24"/>
      <c r="R57" s="23" t="s">
        <v>53</v>
      </c>
      <c r="S57" s="10" t="s">
        <v>41</v>
      </c>
      <c r="T57" s="8"/>
      <c r="U57" s="8">
        <v>18.7</v>
      </c>
      <c r="V57" s="8"/>
      <c r="W57" s="8"/>
      <c r="X57" s="8"/>
      <c r="Y57" s="8"/>
      <c r="Z57" s="5">
        <f t="shared" si="6"/>
        <v>18.7</v>
      </c>
      <c r="AA57" s="10">
        <v>2016</v>
      </c>
      <c r="AB57" s="77"/>
      <c r="AC57" s="104"/>
      <c r="AD57" s="105"/>
      <c r="AE57" s="106"/>
      <c r="AF57" s="26"/>
    </row>
    <row r="58" spans="1:32" s="2" customFormat="1" ht="27.6" customHeight="1" x14ac:dyDescent="0.25">
      <c r="A58" s="34"/>
      <c r="B58" s="34"/>
      <c r="C58" s="34"/>
      <c r="D58" s="34" t="s">
        <v>11</v>
      </c>
      <c r="E58" s="34" t="s">
        <v>21</v>
      </c>
      <c r="F58" s="34" t="s">
        <v>11</v>
      </c>
      <c r="G58" s="34" t="s">
        <v>20</v>
      </c>
      <c r="H58" s="34" t="s">
        <v>11</v>
      </c>
      <c r="I58" s="34" t="s">
        <v>19</v>
      </c>
      <c r="J58" s="34" t="s">
        <v>12</v>
      </c>
      <c r="K58" s="34" t="s">
        <v>11</v>
      </c>
      <c r="L58" s="34" t="s">
        <v>12</v>
      </c>
      <c r="M58" s="34" t="s">
        <v>11</v>
      </c>
      <c r="N58" s="34" t="s">
        <v>11</v>
      </c>
      <c r="O58" s="34" t="s">
        <v>11</v>
      </c>
      <c r="P58" s="34" t="s">
        <v>11</v>
      </c>
      <c r="Q58" s="34" t="s">
        <v>11</v>
      </c>
      <c r="R58" s="121" t="s">
        <v>44</v>
      </c>
      <c r="S58" s="119" t="s">
        <v>40</v>
      </c>
      <c r="T58" s="38">
        <f>T59</f>
        <v>2000</v>
      </c>
      <c r="U58" s="38">
        <f>U59</f>
        <v>1051</v>
      </c>
      <c r="V58" s="37"/>
      <c r="W58" s="38"/>
      <c r="X58" s="38"/>
      <c r="Y58" s="38">
        <f>Y60</f>
        <v>1600</v>
      </c>
      <c r="Z58" s="38">
        <f t="shared" si="6"/>
        <v>4651</v>
      </c>
      <c r="AA58" s="36">
        <v>2020</v>
      </c>
      <c r="AB58" s="81"/>
      <c r="AC58" s="104"/>
      <c r="AD58" s="105"/>
      <c r="AE58" s="106"/>
      <c r="AF58" s="26"/>
    </row>
    <row r="59" spans="1:32" s="2" customFormat="1" ht="27.6" customHeight="1" x14ac:dyDescent="0.25">
      <c r="A59" s="34" t="s">
        <v>11</v>
      </c>
      <c r="B59" s="34" t="s">
        <v>11</v>
      </c>
      <c r="C59" s="34" t="s">
        <v>27</v>
      </c>
      <c r="D59" s="34" t="s">
        <v>11</v>
      </c>
      <c r="E59" s="34" t="s">
        <v>21</v>
      </c>
      <c r="F59" s="34" t="s">
        <v>11</v>
      </c>
      <c r="G59" s="34" t="s">
        <v>20</v>
      </c>
      <c r="H59" s="34" t="s">
        <v>11</v>
      </c>
      <c r="I59" s="34" t="s">
        <v>19</v>
      </c>
      <c r="J59" s="34" t="s">
        <v>12</v>
      </c>
      <c r="K59" s="34" t="s">
        <v>11</v>
      </c>
      <c r="L59" s="34" t="s">
        <v>12</v>
      </c>
      <c r="M59" s="34" t="s">
        <v>11</v>
      </c>
      <c r="N59" s="34" t="s">
        <v>11</v>
      </c>
      <c r="O59" s="34" t="s">
        <v>11</v>
      </c>
      <c r="P59" s="34" t="s">
        <v>12</v>
      </c>
      <c r="Q59" s="34" t="s">
        <v>12</v>
      </c>
      <c r="R59" s="140"/>
      <c r="S59" s="133"/>
      <c r="T59" s="37">
        <v>2000</v>
      </c>
      <c r="U59" s="37">
        <v>1051</v>
      </c>
      <c r="V59" s="37"/>
      <c r="W59" s="38"/>
      <c r="X59" s="38"/>
      <c r="Y59" s="38"/>
      <c r="Z59" s="38">
        <f t="shared" si="6"/>
        <v>3051</v>
      </c>
      <c r="AA59" s="36">
        <v>2016</v>
      </c>
      <c r="AB59" s="81"/>
      <c r="AC59" s="104"/>
      <c r="AD59" s="105"/>
      <c r="AE59" s="106"/>
      <c r="AF59" s="26"/>
    </row>
    <row r="60" spans="1:32" s="2" customFormat="1" ht="27.6" customHeight="1" x14ac:dyDescent="0.25">
      <c r="A60" s="34" t="s">
        <v>11</v>
      </c>
      <c r="B60" s="34" t="s">
        <v>12</v>
      </c>
      <c r="C60" s="34" t="s">
        <v>13</v>
      </c>
      <c r="D60" s="34" t="s">
        <v>11</v>
      </c>
      <c r="E60" s="34" t="s">
        <v>21</v>
      </c>
      <c r="F60" s="34" t="s">
        <v>11</v>
      </c>
      <c r="G60" s="34" t="s">
        <v>20</v>
      </c>
      <c r="H60" s="34" t="s">
        <v>11</v>
      </c>
      <c r="I60" s="34" t="s">
        <v>19</v>
      </c>
      <c r="J60" s="34" t="s">
        <v>12</v>
      </c>
      <c r="K60" s="34" t="s">
        <v>11</v>
      </c>
      <c r="L60" s="34" t="s">
        <v>12</v>
      </c>
      <c r="M60" s="34" t="s">
        <v>11</v>
      </c>
      <c r="N60" s="34" t="s">
        <v>11</v>
      </c>
      <c r="O60" s="34" t="s">
        <v>11</v>
      </c>
      <c r="P60" s="34" t="s">
        <v>11</v>
      </c>
      <c r="Q60" s="34" t="s">
        <v>23</v>
      </c>
      <c r="R60" s="122"/>
      <c r="S60" s="120"/>
      <c r="T60" s="37"/>
      <c r="U60" s="37"/>
      <c r="V60" s="37"/>
      <c r="W60" s="38"/>
      <c r="X60" s="38"/>
      <c r="Y60" s="37">
        <v>1600</v>
      </c>
      <c r="Z60" s="38">
        <f t="shared" si="6"/>
        <v>1600</v>
      </c>
      <c r="AA60" s="36">
        <v>2020</v>
      </c>
      <c r="AB60" s="81"/>
      <c r="AC60" s="104"/>
      <c r="AD60" s="105"/>
      <c r="AE60" s="106"/>
      <c r="AF60" s="26"/>
    </row>
    <row r="61" spans="1:32" s="26" customFormat="1" ht="29.25" x14ac:dyDescent="0.25">
      <c r="A61" s="24"/>
      <c r="B61" s="24"/>
      <c r="C61" s="24"/>
      <c r="D61" s="24"/>
      <c r="E61" s="24"/>
      <c r="F61" s="24"/>
      <c r="G61" s="24"/>
      <c r="H61" s="24"/>
      <c r="I61" s="25"/>
      <c r="J61" s="24"/>
      <c r="K61" s="24"/>
      <c r="L61" s="24"/>
      <c r="M61" s="24"/>
      <c r="N61" s="24"/>
      <c r="O61" s="24"/>
      <c r="P61" s="24"/>
      <c r="Q61" s="24"/>
      <c r="R61" s="23" t="s">
        <v>45</v>
      </c>
      <c r="S61" s="10" t="s">
        <v>35</v>
      </c>
      <c r="T61" s="14">
        <v>1</v>
      </c>
      <c r="U61" s="14">
        <v>1</v>
      </c>
      <c r="V61" s="6"/>
      <c r="W61" s="14"/>
      <c r="X61" s="14"/>
      <c r="Y61" s="14"/>
      <c r="Z61" s="6">
        <v>2</v>
      </c>
      <c r="AA61" s="10">
        <v>2016</v>
      </c>
      <c r="AB61" s="80"/>
      <c r="AC61" s="104"/>
      <c r="AD61" s="105"/>
      <c r="AE61" s="106"/>
    </row>
    <row r="62" spans="1:32" s="26" customFormat="1" ht="29.25" x14ac:dyDescent="0.25">
      <c r="A62" s="24"/>
      <c r="B62" s="24"/>
      <c r="C62" s="24"/>
      <c r="D62" s="24"/>
      <c r="E62" s="24"/>
      <c r="F62" s="24"/>
      <c r="G62" s="24"/>
      <c r="H62" s="24"/>
      <c r="I62" s="25"/>
      <c r="J62" s="24"/>
      <c r="K62" s="24"/>
      <c r="L62" s="24"/>
      <c r="M62" s="24"/>
      <c r="N62" s="24"/>
      <c r="O62" s="24"/>
      <c r="P62" s="24"/>
      <c r="Q62" s="24"/>
      <c r="R62" s="23" t="s">
        <v>64</v>
      </c>
      <c r="S62" s="10" t="s">
        <v>35</v>
      </c>
      <c r="T62" s="14"/>
      <c r="U62" s="14"/>
      <c r="V62" s="6"/>
      <c r="W62" s="14"/>
      <c r="X62" s="14"/>
      <c r="Y62" s="14">
        <v>1</v>
      </c>
      <c r="Z62" s="6">
        <f>Y62</f>
        <v>1</v>
      </c>
      <c r="AA62" s="10">
        <v>2020</v>
      </c>
      <c r="AB62" s="80"/>
      <c r="AC62" s="104"/>
      <c r="AD62" s="105"/>
      <c r="AE62" s="106"/>
    </row>
    <row r="63" spans="1:32" s="2" customFormat="1" ht="41.45" customHeight="1" x14ac:dyDescent="0.25">
      <c r="A63" s="34" t="s">
        <v>11</v>
      </c>
      <c r="B63" s="34" t="s">
        <v>11</v>
      </c>
      <c r="C63" s="34" t="s">
        <v>27</v>
      </c>
      <c r="D63" s="34" t="s">
        <v>11</v>
      </c>
      <c r="E63" s="34" t="s">
        <v>21</v>
      </c>
      <c r="F63" s="34" t="s">
        <v>11</v>
      </c>
      <c r="G63" s="34" t="s">
        <v>20</v>
      </c>
      <c r="H63" s="34" t="s">
        <v>11</v>
      </c>
      <c r="I63" s="34" t="s">
        <v>19</v>
      </c>
      <c r="J63" s="34" t="s">
        <v>12</v>
      </c>
      <c r="K63" s="34" t="s">
        <v>11</v>
      </c>
      <c r="L63" s="34" t="s">
        <v>12</v>
      </c>
      <c r="M63" s="34" t="s">
        <v>11</v>
      </c>
      <c r="N63" s="34" t="s">
        <v>11</v>
      </c>
      <c r="O63" s="34" t="s">
        <v>11</v>
      </c>
      <c r="P63" s="34" t="s">
        <v>11</v>
      </c>
      <c r="Q63" s="34" t="s">
        <v>11</v>
      </c>
      <c r="R63" s="121" t="s">
        <v>39</v>
      </c>
      <c r="S63" s="119" t="s">
        <v>40</v>
      </c>
      <c r="T63" s="38">
        <f>T64+T65</f>
        <v>1711</v>
      </c>
      <c r="U63" s="38">
        <f>U64+U65</f>
        <v>4009.9999999999995</v>
      </c>
      <c r="V63" s="38"/>
      <c r="W63" s="38"/>
      <c r="X63" s="38"/>
      <c r="Y63" s="38"/>
      <c r="Z63" s="38">
        <f>T63+U63+V63+W63+X63+Y63</f>
        <v>5721</v>
      </c>
      <c r="AA63" s="36">
        <v>2016</v>
      </c>
      <c r="AB63" s="80"/>
      <c r="AC63" s="104"/>
      <c r="AD63" s="105"/>
      <c r="AE63" s="106"/>
      <c r="AF63" s="26"/>
    </row>
    <row r="64" spans="1:32" s="2" customFormat="1" ht="41.45" customHeight="1" x14ac:dyDescent="0.25">
      <c r="A64" s="34" t="s">
        <v>11</v>
      </c>
      <c r="B64" s="34" t="s">
        <v>11</v>
      </c>
      <c r="C64" s="34" t="s">
        <v>27</v>
      </c>
      <c r="D64" s="34" t="s">
        <v>11</v>
      </c>
      <c r="E64" s="34" t="s">
        <v>21</v>
      </c>
      <c r="F64" s="34" t="s">
        <v>11</v>
      </c>
      <c r="G64" s="34" t="s">
        <v>20</v>
      </c>
      <c r="H64" s="34" t="s">
        <v>11</v>
      </c>
      <c r="I64" s="34" t="s">
        <v>19</v>
      </c>
      <c r="J64" s="34" t="s">
        <v>12</v>
      </c>
      <c r="K64" s="34" t="s">
        <v>27</v>
      </c>
      <c r="L64" s="34" t="s">
        <v>23</v>
      </c>
      <c r="M64" s="34" t="s">
        <v>22</v>
      </c>
      <c r="N64" s="34" t="s">
        <v>13</v>
      </c>
      <c r="O64" s="34"/>
      <c r="P64" s="34"/>
      <c r="Q64" s="34"/>
      <c r="R64" s="140"/>
      <c r="S64" s="133"/>
      <c r="T64" s="37">
        <v>1711</v>
      </c>
      <c r="U64" s="37"/>
      <c r="V64" s="38"/>
      <c r="W64" s="37"/>
      <c r="X64" s="37"/>
      <c r="Y64" s="37"/>
      <c r="Z64" s="38">
        <f>T64+U64+V64+W64+X64+Y64</f>
        <v>1711</v>
      </c>
      <c r="AA64" s="36">
        <v>2015</v>
      </c>
      <c r="AB64" s="80"/>
      <c r="AC64" s="104"/>
      <c r="AD64" s="105"/>
      <c r="AE64" s="106"/>
      <c r="AF64" s="26"/>
    </row>
    <row r="65" spans="1:32" s="2" customFormat="1" ht="41.45" customHeight="1" x14ac:dyDescent="0.25">
      <c r="A65" s="34" t="s">
        <v>11</v>
      </c>
      <c r="B65" s="34" t="s">
        <v>11</v>
      </c>
      <c r="C65" s="34" t="s">
        <v>27</v>
      </c>
      <c r="D65" s="34" t="s">
        <v>11</v>
      </c>
      <c r="E65" s="34" t="s">
        <v>21</v>
      </c>
      <c r="F65" s="34" t="s">
        <v>11</v>
      </c>
      <c r="G65" s="34" t="s">
        <v>20</v>
      </c>
      <c r="H65" s="34" t="s">
        <v>11</v>
      </c>
      <c r="I65" s="34" t="s">
        <v>19</v>
      </c>
      <c r="J65" s="34" t="s">
        <v>12</v>
      </c>
      <c r="K65" s="34" t="s">
        <v>11</v>
      </c>
      <c r="L65" s="34" t="s">
        <v>12</v>
      </c>
      <c r="M65" s="34" t="s">
        <v>12</v>
      </c>
      <c r="N65" s="34" t="s">
        <v>11</v>
      </c>
      <c r="O65" s="34" t="s">
        <v>27</v>
      </c>
      <c r="P65" s="34" t="s">
        <v>13</v>
      </c>
      <c r="Q65" s="34" t="s">
        <v>63</v>
      </c>
      <c r="R65" s="122"/>
      <c r="S65" s="120"/>
      <c r="T65" s="38"/>
      <c r="U65" s="37">
        <f>6964.9-2954.9</f>
        <v>4009.9999999999995</v>
      </c>
      <c r="V65" s="38"/>
      <c r="W65" s="37"/>
      <c r="X65" s="37"/>
      <c r="Y65" s="37"/>
      <c r="Z65" s="38">
        <f>T65+U65+V65+W65+X65+Y65</f>
        <v>4009.9999999999995</v>
      </c>
      <c r="AA65" s="36">
        <v>2016</v>
      </c>
      <c r="AB65" s="80"/>
      <c r="AC65" s="104"/>
      <c r="AD65" s="105"/>
      <c r="AE65" s="106"/>
      <c r="AF65" s="26"/>
    </row>
    <row r="66" spans="1:32" s="26" customFormat="1" ht="29.25" x14ac:dyDescent="0.25">
      <c r="A66" s="24"/>
      <c r="B66" s="24"/>
      <c r="C66" s="24"/>
      <c r="D66" s="24"/>
      <c r="E66" s="24"/>
      <c r="F66" s="24"/>
      <c r="G66" s="24"/>
      <c r="H66" s="24"/>
      <c r="I66" s="25"/>
      <c r="J66" s="24"/>
      <c r="K66" s="24"/>
      <c r="L66" s="24"/>
      <c r="M66" s="24"/>
      <c r="N66" s="24"/>
      <c r="O66" s="24"/>
      <c r="P66" s="24"/>
      <c r="Q66" s="24"/>
      <c r="R66" s="23" t="s">
        <v>46</v>
      </c>
      <c r="S66" s="10" t="s">
        <v>35</v>
      </c>
      <c r="T66" s="14">
        <v>1</v>
      </c>
      <c r="U66" s="14"/>
      <c r="V66" s="6"/>
      <c r="W66" s="14"/>
      <c r="X66" s="14"/>
      <c r="Y66" s="14"/>
      <c r="Z66" s="6">
        <f>T66</f>
        <v>1</v>
      </c>
      <c r="AA66" s="10">
        <v>2015</v>
      </c>
      <c r="AB66" s="80"/>
      <c r="AC66" s="104"/>
      <c r="AD66" s="105"/>
      <c r="AE66" s="106"/>
    </row>
    <row r="67" spans="1:32" s="26" customFormat="1" ht="29.25" x14ac:dyDescent="0.25">
      <c r="A67" s="24"/>
      <c r="B67" s="24"/>
      <c r="C67" s="24"/>
      <c r="D67" s="24"/>
      <c r="E67" s="24"/>
      <c r="F67" s="24"/>
      <c r="G67" s="24"/>
      <c r="H67" s="24"/>
      <c r="I67" s="25"/>
      <c r="J67" s="24"/>
      <c r="K67" s="24"/>
      <c r="L67" s="24"/>
      <c r="M67" s="24"/>
      <c r="N67" s="24"/>
      <c r="O67" s="24"/>
      <c r="P67" s="24"/>
      <c r="Q67" s="24"/>
      <c r="R67" s="23" t="s">
        <v>64</v>
      </c>
      <c r="S67" s="10" t="s">
        <v>35</v>
      </c>
      <c r="T67" s="14">
        <v>1</v>
      </c>
      <c r="U67" s="14">
        <v>1</v>
      </c>
      <c r="V67" s="6"/>
      <c r="W67" s="14"/>
      <c r="X67" s="14"/>
      <c r="Y67" s="14"/>
      <c r="Z67" s="6">
        <f>T67</f>
        <v>1</v>
      </c>
      <c r="AA67" s="10">
        <v>2016</v>
      </c>
      <c r="AB67" s="80"/>
      <c r="AC67" s="104"/>
      <c r="AD67" s="105"/>
      <c r="AE67" s="106"/>
    </row>
    <row r="68" spans="1:32" s="26" customFormat="1" ht="44.25" x14ac:dyDescent="0.25">
      <c r="A68" s="34" t="s">
        <v>11</v>
      </c>
      <c r="B68" s="34" t="s">
        <v>11</v>
      </c>
      <c r="C68" s="34" t="s">
        <v>27</v>
      </c>
      <c r="D68" s="34" t="s">
        <v>11</v>
      </c>
      <c r="E68" s="34" t="s">
        <v>21</v>
      </c>
      <c r="F68" s="34" t="s">
        <v>11</v>
      </c>
      <c r="G68" s="34" t="s">
        <v>20</v>
      </c>
      <c r="H68" s="34" t="s">
        <v>11</v>
      </c>
      <c r="I68" s="34" t="s">
        <v>19</v>
      </c>
      <c r="J68" s="34" t="s">
        <v>12</v>
      </c>
      <c r="K68" s="34" t="s">
        <v>11</v>
      </c>
      <c r="L68" s="34" t="s">
        <v>12</v>
      </c>
      <c r="M68" s="34" t="s">
        <v>12</v>
      </c>
      <c r="N68" s="34" t="s">
        <v>13</v>
      </c>
      <c r="O68" s="34"/>
      <c r="P68" s="34"/>
      <c r="Q68" s="34"/>
      <c r="R68" s="35" t="s">
        <v>49</v>
      </c>
      <c r="S68" s="36" t="s">
        <v>40</v>
      </c>
      <c r="T68" s="38">
        <f>1395.3-311</f>
        <v>1084.3</v>
      </c>
      <c r="U68" s="37"/>
      <c r="V68" s="38"/>
      <c r="W68" s="37"/>
      <c r="X68" s="37"/>
      <c r="Y68" s="37"/>
      <c r="Z68" s="38">
        <f>T68</f>
        <v>1084.3</v>
      </c>
      <c r="AA68" s="36">
        <v>2015</v>
      </c>
      <c r="AB68" s="43"/>
      <c r="AC68" s="104"/>
      <c r="AD68" s="105"/>
      <c r="AE68" s="106"/>
    </row>
    <row r="69" spans="1:32" s="26" customFormat="1" ht="29.25" x14ac:dyDescent="0.25">
      <c r="A69" s="24"/>
      <c r="B69" s="24"/>
      <c r="C69" s="24"/>
      <c r="D69" s="24"/>
      <c r="E69" s="24"/>
      <c r="F69" s="24"/>
      <c r="G69" s="24"/>
      <c r="H69" s="24"/>
      <c r="I69" s="25"/>
      <c r="J69" s="24"/>
      <c r="K69" s="24"/>
      <c r="L69" s="24"/>
      <c r="M69" s="24"/>
      <c r="N69" s="24"/>
      <c r="O69" s="24"/>
      <c r="P69" s="24"/>
      <c r="Q69" s="24"/>
      <c r="R69" s="23" t="s">
        <v>50</v>
      </c>
      <c r="S69" s="10" t="s">
        <v>35</v>
      </c>
      <c r="T69" s="14">
        <v>1</v>
      </c>
      <c r="U69" s="14"/>
      <c r="V69" s="6"/>
      <c r="W69" s="14"/>
      <c r="X69" s="14"/>
      <c r="Y69" s="14"/>
      <c r="Z69" s="6">
        <f>T69</f>
        <v>1</v>
      </c>
      <c r="AA69" s="10">
        <v>2015</v>
      </c>
      <c r="AB69" s="80"/>
      <c r="AC69" s="104"/>
      <c r="AD69" s="105"/>
      <c r="AE69" s="106"/>
    </row>
    <row r="70" spans="1:32" s="26" customFormat="1" ht="27.6" customHeight="1" x14ac:dyDescent="0.25">
      <c r="A70" s="34"/>
      <c r="B70" s="34"/>
      <c r="C70" s="34"/>
      <c r="D70" s="34" t="s">
        <v>11</v>
      </c>
      <c r="E70" s="34" t="s">
        <v>21</v>
      </c>
      <c r="F70" s="34" t="s">
        <v>11</v>
      </c>
      <c r="G70" s="34" t="s">
        <v>20</v>
      </c>
      <c r="H70" s="34" t="s">
        <v>11</v>
      </c>
      <c r="I70" s="34" t="s">
        <v>19</v>
      </c>
      <c r="J70" s="34" t="s">
        <v>12</v>
      </c>
      <c r="K70" s="34" t="s">
        <v>11</v>
      </c>
      <c r="L70" s="34" t="s">
        <v>12</v>
      </c>
      <c r="M70" s="34" t="s">
        <v>11</v>
      </c>
      <c r="N70" s="34" t="s">
        <v>11</v>
      </c>
      <c r="O70" s="34" t="s">
        <v>11</v>
      </c>
      <c r="P70" s="34" t="s">
        <v>11</v>
      </c>
      <c r="Q70" s="34" t="s">
        <v>11</v>
      </c>
      <c r="R70" s="121" t="s">
        <v>77</v>
      </c>
      <c r="S70" s="119" t="s">
        <v>40</v>
      </c>
      <c r="T70" s="38"/>
      <c r="U70" s="38"/>
      <c r="V70" s="38">
        <f>V71+V72+V73</f>
        <v>83713.600000000006</v>
      </c>
      <c r="W70" s="38">
        <f>W71+W72+W73+W74+W75+W76</f>
        <v>162836.79999999999</v>
      </c>
      <c r="X70" s="38"/>
      <c r="Y70" s="38"/>
      <c r="Z70" s="38">
        <f>Z71+Z72+Z73+Z74+Z75+Z76</f>
        <v>246550.40000000002</v>
      </c>
      <c r="AA70" s="36">
        <v>2018</v>
      </c>
      <c r="AB70" s="80"/>
      <c r="AC70" s="104"/>
      <c r="AD70" s="105"/>
      <c r="AE70" s="106"/>
    </row>
    <row r="71" spans="1:32" s="26" customFormat="1" ht="27.6" customHeight="1" x14ac:dyDescent="0.25">
      <c r="A71" s="34" t="s">
        <v>11</v>
      </c>
      <c r="B71" s="34" t="s">
        <v>11</v>
      </c>
      <c r="C71" s="34" t="s">
        <v>27</v>
      </c>
      <c r="D71" s="34" t="s">
        <v>11</v>
      </c>
      <c r="E71" s="34" t="s">
        <v>21</v>
      </c>
      <c r="F71" s="34" t="s">
        <v>11</v>
      </c>
      <c r="G71" s="34" t="s">
        <v>20</v>
      </c>
      <c r="H71" s="34" t="s">
        <v>11</v>
      </c>
      <c r="I71" s="34" t="s">
        <v>19</v>
      </c>
      <c r="J71" s="34" t="s">
        <v>12</v>
      </c>
      <c r="K71" s="34" t="s">
        <v>11</v>
      </c>
      <c r="L71" s="34" t="s">
        <v>12</v>
      </c>
      <c r="M71" s="34" t="s">
        <v>11</v>
      </c>
      <c r="N71" s="34" t="s">
        <v>11</v>
      </c>
      <c r="O71" s="34" t="s">
        <v>11</v>
      </c>
      <c r="P71" s="34" t="s">
        <v>12</v>
      </c>
      <c r="Q71" s="34" t="s">
        <v>22</v>
      </c>
      <c r="R71" s="140"/>
      <c r="S71" s="133"/>
      <c r="T71" s="37"/>
      <c r="U71" s="37"/>
      <c r="V71" s="37">
        <f>1711-1050.8+40.8</f>
        <v>701</v>
      </c>
      <c r="W71" s="37"/>
      <c r="X71" s="37"/>
      <c r="Y71" s="37"/>
      <c r="Z71" s="38">
        <f t="shared" ref="Z71:Z76" si="7">T71+U71+V71+W71+X71+Y71</f>
        <v>701</v>
      </c>
      <c r="AA71" s="36">
        <v>2017</v>
      </c>
      <c r="AB71" s="80"/>
      <c r="AC71" s="104"/>
      <c r="AD71" s="105"/>
      <c r="AE71" s="106"/>
    </row>
    <row r="72" spans="1:32" s="26" customFormat="1" ht="27.6" customHeight="1" x14ac:dyDescent="0.25">
      <c r="A72" s="34" t="s">
        <v>11</v>
      </c>
      <c r="B72" s="34" t="s">
        <v>11</v>
      </c>
      <c r="C72" s="34" t="s">
        <v>27</v>
      </c>
      <c r="D72" s="34" t="s">
        <v>11</v>
      </c>
      <c r="E72" s="34" t="s">
        <v>21</v>
      </c>
      <c r="F72" s="34" t="s">
        <v>11</v>
      </c>
      <c r="G72" s="34" t="s">
        <v>20</v>
      </c>
      <c r="H72" s="34" t="s">
        <v>11</v>
      </c>
      <c r="I72" s="34" t="s">
        <v>19</v>
      </c>
      <c r="J72" s="34" t="s">
        <v>12</v>
      </c>
      <c r="K72" s="34" t="s">
        <v>11</v>
      </c>
      <c r="L72" s="34" t="s">
        <v>12</v>
      </c>
      <c r="M72" s="34" t="s">
        <v>12</v>
      </c>
      <c r="N72" s="34" t="s">
        <v>11</v>
      </c>
      <c r="O72" s="34" t="s">
        <v>27</v>
      </c>
      <c r="P72" s="34" t="s">
        <v>12</v>
      </c>
      <c r="Q72" s="34" t="s">
        <v>74</v>
      </c>
      <c r="R72" s="140"/>
      <c r="S72" s="133"/>
      <c r="T72" s="37"/>
      <c r="U72" s="37"/>
      <c r="V72" s="37">
        <v>74898.100000000006</v>
      </c>
      <c r="W72" s="37"/>
      <c r="X72" s="37"/>
      <c r="Y72" s="37"/>
      <c r="Z72" s="38">
        <f t="shared" si="7"/>
        <v>74898.100000000006</v>
      </c>
      <c r="AA72" s="36">
        <v>2017</v>
      </c>
      <c r="AB72" s="80"/>
      <c r="AC72" s="104"/>
      <c r="AD72" s="105"/>
      <c r="AE72" s="106"/>
    </row>
    <row r="73" spans="1:32" s="26" customFormat="1" ht="27.6" customHeight="1" x14ac:dyDescent="0.25">
      <c r="A73" s="34" t="s">
        <v>11</v>
      </c>
      <c r="B73" s="34" t="s">
        <v>11</v>
      </c>
      <c r="C73" s="34" t="s">
        <v>27</v>
      </c>
      <c r="D73" s="34" t="s">
        <v>11</v>
      </c>
      <c r="E73" s="34" t="s">
        <v>21</v>
      </c>
      <c r="F73" s="34" t="s">
        <v>11</v>
      </c>
      <c r="G73" s="34" t="s">
        <v>20</v>
      </c>
      <c r="H73" s="34" t="s">
        <v>11</v>
      </c>
      <c r="I73" s="34" t="s">
        <v>19</v>
      </c>
      <c r="J73" s="34" t="s">
        <v>12</v>
      </c>
      <c r="K73" s="34" t="s">
        <v>11</v>
      </c>
      <c r="L73" s="34" t="s">
        <v>12</v>
      </c>
      <c r="M73" s="34" t="s">
        <v>65</v>
      </c>
      <c r="N73" s="34" t="s">
        <v>11</v>
      </c>
      <c r="O73" s="34" t="s">
        <v>27</v>
      </c>
      <c r="P73" s="34" t="s">
        <v>12</v>
      </c>
      <c r="Q73" s="34" t="s">
        <v>71</v>
      </c>
      <c r="R73" s="140"/>
      <c r="S73" s="133"/>
      <c r="T73" s="37"/>
      <c r="U73" s="37"/>
      <c r="V73" s="37">
        <f>8322-166.7-40.8</f>
        <v>8114.5</v>
      </c>
      <c r="W73" s="37"/>
      <c r="X73" s="37"/>
      <c r="Y73" s="37"/>
      <c r="Z73" s="38">
        <f t="shared" si="7"/>
        <v>8114.5</v>
      </c>
      <c r="AA73" s="36">
        <v>2017</v>
      </c>
      <c r="AB73" s="80"/>
      <c r="AC73" s="104"/>
      <c r="AD73" s="105"/>
      <c r="AE73" s="106"/>
    </row>
    <row r="74" spans="1:32" s="26" customFormat="1" ht="27.6" customHeight="1" x14ac:dyDescent="0.25">
      <c r="A74" s="34" t="s">
        <v>11</v>
      </c>
      <c r="B74" s="34" t="s">
        <v>12</v>
      </c>
      <c r="C74" s="34" t="s">
        <v>13</v>
      </c>
      <c r="D74" s="34" t="s">
        <v>11</v>
      </c>
      <c r="E74" s="34" t="s">
        <v>21</v>
      </c>
      <c r="F74" s="34" t="s">
        <v>11</v>
      </c>
      <c r="G74" s="34" t="s">
        <v>20</v>
      </c>
      <c r="H74" s="34" t="s">
        <v>11</v>
      </c>
      <c r="I74" s="34" t="s">
        <v>19</v>
      </c>
      <c r="J74" s="34" t="s">
        <v>12</v>
      </c>
      <c r="K74" s="34" t="s">
        <v>11</v>
      </c>
      <c r="L74" s="34" t="s">
        <v>12</v>
      </c>
      <c r="M74" s="34" t="s">
        <v>11</v>
      </c>
      <c r="N74" s="34" t="s">
        <v>11</v>
      </c>
      <c r="O74" s="34" t="s">
        <v>11</v>
      </c>
      <c r="P74" s="34" t="s">
        <v>12</v>
      </c>
      <c r="Q74" s="34" t="s">
        <v>22</v>
      </c>
      <c r="R74" s="140"/>
      <c r="S74" s="133"/>
      <c r="T74" s="37"/>
      <c r="U74" s="37"/>
      <c r="V74" s="37"/>
      <c r="W74" s="37">
        <v>1288.0999999999999</v>
      </c>
      <c r="X74" s="37"/>
      <c r="Y74" s="37"/>
      <c r="Z74" s="38">
        <f t="shared" si="7"/>
        <v>1288.0999999999999</v>
      </c>
      <c r="AA74" s="36">
        <v>2018</v>
      </c>
      <c r="AB74" s="80"/>
      <c r="AC74" s="104"/>
      <c r="AD74" s="105"/>
      <c r="AE74" s="106"/>
    </row>
    <row r="75" spans="1:32" s="26" customFormat="1" ht="27.6" customHeight="1" x14ac:dyDescent="0.25">
      <c r="A75" s="34" t="s">
        <v>11</v>
      </c>
      <c r="B75" s="34" t="s">
        <v>12</v>
      </c>
      <c r="C75" s="34" t="s">
        <v>13</v>
      </c>
      <c r="D75" s="34" t="s">
        <v>11</v>
      </c>
      <c r="E75" s="34" t="s">
        <v>21</v>
      </c>
      <c r="F75" s="34" t="s">
        <v>11</v>
      </c>
      <c r="G75" s="34" t="s">
        <v>20</v>
      </c>
      <c r="H75" s="34" t="s">
        <v>11</v>
      </c>
      <c r="I75" s="34" t="s">
        <v>19</v>
      </c>
      <c r="J75" s="34" t="s">
        <v>12</v>
      </c>
      <c r="K75" s="34" t="s">
        <v>11</v>
      </c>
      <c r="L75" s="34" t="s">
        <v>12</v>
      </c>
      <c r="M75" s="34" t="s">
        <v>65</v>
      </c>
      <c r="N75" s="34" t="s">
        <v>11</v>
      </c>
      <c r="O75" s="34" t="s">
        <v>19</v>
      </c>
      <c r="P75" s="34" t="s">
        <v>18</v>
      </c>
      <c r="Q75" s="34" t="s">
        <v>22</v>
      </c>
      <c r="R75" s="140"/>
      <c r="S75" s="133"/>
      <c r="T75" s="37"/>
      <c r="U75" s="37"/>
      <c r="V75" s="37"/>
      <c r="W75" s="37">
        <f>16019.4+1355.9</f>
        <v>17375.3</v>
      </c>
      <c r="X75" s="37"/>
      <c r="Y75" s="37"/>
      <c r="Z75" s="38">
        <f t="shared" si="7"/>
        <v>17375.3</v>
      </c>
      <c r="AA75" s="36">
        <v>2018</v>
      </c>
      <c r="AB75" s="80"/>
      <c r="AC75" s="104"/>
      <c r="AD75" s="105"/>
      <c r="AE75" s="106"/>
    </row>
    <row r="76" spans="1:32" s="26" customFormat="1" ht="27.6" customHeight="1" x14ac:dyDescent="0.25">
      <c r="A76" s="34" t="s">
        <v>11</v>
      </c>
      <c r="B76" s="34" t="s">
        <v>12</v>
      </c>
      <c r="C76" s="34" t="s">
        <v>13</v>
      </c>
      <c r="D76" s="34" t="s">
        <v>11</v>
      </c>
      <c r="E76" s="34" t="s">
        <v>21</v>
      </c>
      <c r="F76" s="34" t="s">
        <v>11</v>
      </c>
      <c r="G76" s="34" t="s">
        <v>20</v>
      </c>
      <c r="H76" s="34" t="s">
        <v>11</v>
      </c>
      <c r="I76" s="34" t="s">
        <v>19</v>
      </c>
      <c r="J76" s="34" t="s">
        <v>12</v>
      </c>
      <c r="K76" s="34" t="s">
        <v>11</v>
      </c>
      <c r="L76" s="34" t="s">
        <v>12</v>
      </c>
      <c r="M76" s="34" t="s">
        <v>12</v>
      </c>
      <c r="N76" s="34" t="s">
        <v>11</v>
      </c>
      <c r="O76" s="34" t="s">
        <v>19</v>
      </c>
      <c r="P76" s="34" t="s">
        <v>18</v>
      </c>
      <c r="Q76" s="34" t="s">
        <v>22</v>
      </c>
      <c r="R76" s="122"/>
      <c r="S76" s="120"/>
      <c r="T76" s="37"/>
      <c r="U76" s="37"/>
      <c r="V76" s="37"/>
      <c r="W76" s="37">
        <f>84108.8+60064.6</f>
        <v>144173.4</v>
      </c>
      <c r="X76" s="37"/>
      <c r="Y76" s="37"/>
      <c r="Z76" s="38">
        <f t="shared" si="7"/>
        <v>144173.4</v>
      </c>
      <c r="AA76" s="36">
        <v>2018</v>
      </c>
      <c r="AB76" s="80"/>
      <c r="AC76" s="104"/>
      <c r="AD76" s="105"/>
      <c r="AE76" s="106"/>
    </row>
    <row r="77" spans="1:32" s="26" customFormat="1" ht="30" x14ac:dyDescent="0.25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12" t="s">
        <v>60</v>
      </c>
      <c r="S77" s="10" t="s">
        <v>1</v>
      </c>
      <c r="T77" s="14"/>
      <c r="U77" s="14"/>
      <c r="V77" s="8">
        <v>47.1</v>
      </c>
      <c r="W77" s="8">
        <v>52.9</v>
      </c>
      <c r="X77" s="8"/>
      <c r="Y77" s="8"/>
      <c r="Z77" s="5">
        <f>V77+W77</f>
        <v>100</v>
      </c>
      <c r="AA77" s="13">
        <v>2018</v>
      </c>
      <c r="AB77" s="80"/>
      <c r="AC77" s="104"/>
      <c r="AD77" s="105"/>
      <c r="AE77" s="106"/>
    </row>
    <row r="78" spans="1:32" s="26" customFormat="1" ht="27.6" customHeight="1" x14ac:dyDescent="0.25">
      <c r="A78" s="24"/>
      <c r="B78" s="24"/>
      <c r="C78" s="24"/>
      <c r="D78" s="24"/>
      <c r="E78" s="24"/>
      <c r="F78" s="24"/>
      <c r="G78" s="24"/>
      <c r="H78" s="24"/>
      <c r="I78" s="25"/>
      <c r="J78" s="24"/>
      <c r="K78" s="24"/>
      <c r="L78" s="24"/>
      <c r="M78" s="24"/>
      <c r="N78" s="24"/>
      <c r="O78" s="24"/>
      <c r="P78" s="24"/>
      <c r="Q78" s="24"/>
      <c r="R78" s="23" t="s">
        <v>80</v>
      </c>
      <c r="S78" s="10" t="s">
        <v>2</v>
      </c>
      <c r="T78" s="14"/>
      <c r="U78" s="14"/>
      <c r="V78" s="6"/>
      <c r="W78" s="8">
        <v>0.5</v>
      </c>
      <c r="X78" s="8"/>
      <c r="Y78" s="8"/>
      <c r="Z78" s="5">
        <f>W78</f>
        <v>0.5</v>
      </c>
      <c r="AA78" s="10">
        <v>2018</v>
      </c>
      <c r="AB78" s="80"/>
      <c r="AC78" s="104"/>
      <c r="AD78" s="105"/>
      <c r="AE78" s="106"/>
    </row>
    <row r="79" spans="1:32" s="26" customFormat="1" ht="28.9" customHeight="1" x14ac:dyDescent="0.25">
      <c r="A79" s="34"/>
      <c r="B79" s="34"/>
      <c r="C79" s="34"/>
      <c r="D79" s="34" t="s">
        <v>11</v>
      </c>
      <c r="E79" s="34" t="s">
        <v>21</v>
      </c>
      <c r="F79" s="34" t="s">
        <v>11</v>
      </c>
      <c r="G79" s="34" t="s">
        <v>20</v>
      </c>
      <c r="H79" s="34" t="s">
        <v>11</v>
      </c>
      <c r="I79" s="34" t="s">
        <v>19</v>
      </c>
      <c r="J79" s="34" t="s">
        <v>12</v>
      </c>
      <c r="K79" s="34" t="s">
        <v>11</v>
      </c>
      <c r="L79" s="34" t="s">
        <v>12</v>
      </c>
      <c r="M79" s="34" t="s">
        <v>11</v>
      </c>
      <c r="N79" s="34" t="s">
        <v>11</v>
      </c>
      <c r="O79" s="34" t="s">
        <v>11</v>
      </c>
      <c r="P79" s="34" t="s">
        <v>11</v>
      </c>
      <c r="Q79" s="34" t="s">
        <v>11</v>
      </c>
      <c r="R79" s="121" t="s">
        <v>252</v>
      </c>
      <c r="S79" s="119" t="s">
        <v>40</v>
      </c>
      <c r="T79" s="38"/>
      <c r="U79" s="38"/>
      <c r="V79" s="38">
        <f>V80+V81</f>
        <v>1484.3</v>
      </c>
      <c r="W79" s="38">
        <f>W83+W84</f>
        <v>1451.1</v>
      </c>
      <c r="X79" s="38">
        <f>X82+X83+X84</f>
        <v>18036</v>
      </c>
      <c r="Y79" s="38"/>
      <c r="Z79" s="38">
        <f t="shared" ref="Z79:Z84" si="8">T79+U79+V79+W79+X79+Y79</f>
        <v>20971.400000000001</v>
      </c>
      <c r="AA79" s="36">
        <v>2019</v>
      </c>
      <c r="AB79" s="80"/>
      <c r="AC79" s="104"/>
      <c r="AD79" s="105"/>
      <c r="AE79" s="106"/>
    </row>
    <row r="80" spans="1:32" s="26" customFormat="1" ht="26.45" customHeight="1" x14ac:dyDescent="0.25">
      <c r="A80" s="34" t="s">
        <v>11</v>
      </c>
      <c r="B80" s="34" t="s">
        <v>11</v>
      </c>
      <c r="C80" s="34" t="s">
        <v>27</v>
      </c>
      <c r="D80" s="34" t="s">
        <v>11</v>
      </c>
      <c r="E80" s="34" t="s">
        <v>21</v>
      </c>
      <c r="F80" s="34" t="s">
        <v>11</v>
      </c>
      <c r="G80" s="34" t="s">
        <v>20</v>
      </c>
      <c r="H80" s="34" t="s">
        <v>11</v>
      </c>
      <c r="I80" s="34" t="s">
        <v>19</v>
      </c>
      <c r="J80" s="34" t="s">
        <v>12</v>
      </c>
      <c r="K80" s="34" t="s">
        <v>11</v>
      </c>
      <c r="L80" s="34" t="s">
        <v>12</v>
      </c>
      <c r="M80" s="34" t="s">
        <v>65</v>
      </c>
      <c r="N80" s="34" t="s">
        <v>11</v>
      </c>
      <c r="O80" s="34" t="s">
        <v>12</v>
      </c>
      <c r="P80" s="34" t="s">
        <v>22</v>
      </c>
      <c r="Q80" s="34" t="s">
        <v>74</v>
      </c>
      <c r="R80" s="140"/>
      <c r="S80" s="133"/>
      <c r="T80" s="38"/>
      <c r="U80" s="38"/>
      <c r="V80" s="37">
        <v>1377</v>
      </c>
      <c r="W80" s="38"/>
      <c r="X80" s="38"/>
      <c r="Y80" s="38"/>
      <c r="Z80" s="38">
        <f t="shared" si="8"/>
        <v>1377</v>
      </c>
      <c r="AA80" s="36">
        <v>2017</v>
      </c>
      <c r="AB80" s="80"/>
      <c r="AC80" s="104"/>
      <c r="AD80" s="105"/>
      <c r="AE80" s="106"/>
    </row>
    <row r="81" spans="1:31" s="26" customFormat="1" ht="28.9" customHeight="1" x14ac:dyDescent="0.25">
      <c r="A81" s="34" t="s">
        <v>11</v>
      </c>
      <c r="B81" s="34" t="s">
        <v>11</v>
      </c>
      <c r="C81" s="34" t="s">
        <v>27</v>
      </c>
      <c r="D81" s="34" t="s">
        <v>11</v>
      </c>
      <c r="E81" s="34" t="s">
        <v>21</v>
      </c>
      <c r="F81" s="34" t="s">
        <v>11</v>
      </c>
      <c r="G81" s="34" t="s">
        <v>20</v>
      </c>
      <c r="H81" s="34" t="s">
        <v>11</v>
      </c>
      <c r="I81" s="34" t="s">
        <v>19</v>
      </c>
      <c r="J81" s="34" t="s">
        <v>12</v>
      </c>
      <c r="K81" s="34" t="s">
        <v>11</v>
      </c>
      <c r="L81" s="34" t="s">
        <v>12</v>
      </c>
      <c r="M81" s="34" t="s">
        <v>65</v>
      </c>
      <c r="N81" s="34" t="s">
        <v>11</v>
      </c>
      <c r="O81" s="34" t="s">
        <v>12</v>
      </c>
      <c r="P81" s="34" t="s">
        <v>22</v>
      </c>
      <c r="Q81" s="34" t="s">
        <v>71</v>
      </c>
      <c r="R81" s="140"/>
      <c r="S81" s="133"/>
      <c r="T81" s="38"/>
      <c r="U81" s="38"/>
      <c r="V81" s="37">
        <f>532.9-425.6</f>
        <v>107.29999999999995</v>
      </c>
      <c r="W81" s="38"/>
      <c r="X81" s="38"/>
      <c r="Y81" s="38"/>
      <c r="Z81" s="38">
        <f t="shared" si="8"/>
        <v>107.29999999999995</v>
      </c>
      <c r="AA81" s="36">
        <v>2017</v>
      </c>
      <c r="AB81" s="80"/>
      <c r="AC81" s="104"/>
      <c r="AD81" s="105"/>
      <c r="AE81" s="106"/>
    </row>
    <row r="82" spans="1:31" s="26" customFormat="1" ht="28.9" hidden="1" customHeight="1" x14ac:dyDescent="0.25">
      <c r="A82" s="34" t="s">
        <v>11</v>
      </c>
      <c r="B82" s="34" t="s">
        <v>12</v>
      </c>
      <c r="C82" s="34" t="s">
        <v>13</v>
      </c>
      <c r="D82" s="34" t="s">
        <v>11</v>
      </c>
      <c r="E82" s="34" t="s">
        <v>21</v>
      </c>
      <c r="F82" s="34" t="s">
        <v>11</v>
      </c>
      <c r="G82" s="34" t="s">
        <v>20</v>
      </c>
      <c r="H82" s="34" t="s">
        <v>11</v>
      </c>
      <c r="I82" s="34" t="s">
        <v>19</v>
      </c>
      <c r="J82" s="34" t="s">
        <v>12</v>
      </c>
      <c r="K82" s="34" t="s">
        <v>11</v>
      </c>
      <c r="L82" s="34" t="s">
        <v>12</v>
      </c>
      <c r="M82" s="34" t="s">
        <v>11</v>
      </c>
      <c r="N82" s="34" t="s">
        <v>11</v>
      </c>
      <c r="O82" s="34" t="s">
        <v>11</v>
      </c>
      <c r="P82" s="34" t="s">
        <v>12</v>
      </c>
      <c r="Q82" s="34" t="s">
        <v>23</v>
      </c>
      <c r="R82" s="140"/>
      <c r="S82" s="133"/>
      <c r="T82" s="38"/>
      <c r="U82" s="38"/>
      <c r="V82" s="37"/>
      <c r="W82" s="37"/>
      <c r="X82" s="37"/>
      <c r="Y82" s="37"/>
      <c r="Z82" s="38">
        <f t="shared" si="8"/>
        <v>0</v>
      </c>
      <c r="AA82" s="36">
        <v>2020</v>
      </c>
      <c r="AB82" s="80"/>
      <c r="AC82" s="104"/>
      <c r="AD82" s="105"/>
      <c r="AE82" s="106"/>
    </row>
    <row r="83" spans="1:31" s="26" customFormat="1" ht="24.6" customHeight="1" x14ac:dyDescent="0.25">
      <c r="A83" s="34" t="s">
        <v>11</v>
      </c>
      <c r="B83" s="34" t="s">
        <v>12</v>
      </c>
      <c r="C83" s="34" t="s">
        <v>13</v>
      </c>
      <c r="D83" s="34" t="s">
        <v>11</v>
      </c>
      <c r="E83" s="34" t="s">
        <v>21</v>
      </c>
      <c r="F83" s="34" t="s">
        <v>11</v>
      </c>
      <c r="G83" s="34" t="s">
        <v>20</v>
      </c>
      <c r="H83" s="34" t="s">
        <v>11</v>
      </c>
      <c r="I83" s="34" t="s">
        <v>19</v>
      </c>
      <c r="J83" s="34" t="s">
        <v>12</v>
      </c>
      <c r="K83" s="34" t="s">
        <v>11</v>
      </c>
      <c r="L83" s="34" t="s">
        <v>12</v>
      </c>
      <c r="M83" s="34" t="s">
        <v>65</v>
      </c>
      <c r="N83" s="34" t="s">
        <v>11</v>
      </c>
      <c r="O83" s="34" t="s">
        <v>19</v>
      </c>
      <c r="P83" s="34" t="s">
        <v>18</v>
      </c>
      <c r="Q83" s="34" t="s">
        <v>19</v>
      </c>
      <c r="R83" s="140"/>
      <c r="S83" s="133"/>
      <c r="T83" s="38"/>
      <c r="U83" s="38"/>
      <c r="V83" s="37"/>
      <c r="W83" s="37">
        <f>345.1-274.3</f>
        <v>70.800000000000011</v>
      </c>
      <c r="X83" s="37"/>
      <c r="Y83" s="37"/>
      <c r="Z83" s="38">
        <f t="shared" si="8"/>
        <v>70.800000000000011</v>
      </c>
      <c r="AA83" s="36">
        <v>2018</v>
      </c>
      <c r="AB83" s="80"/>
      <c r="AC83" s="104"/>
      <c r="AD83" s="105"/>
      <c r="AE83" s="106"/>
    </row>
    <row r="84" spans="1:31" s="26" customFormat="1" ht="27" customHeight="1" x14ac:dyDescent="0.25">
      <c r="A84" s="34" t="s">
        <v>11</v>
      </c>
      <c r="B84" s="34" t="s">
        <v>12</v>
      </c>
      <c r="C84" s="34" t="s">
        <v>13</v>
      </c>
      <c r="D84" s="34" t="s">
        <v>11</v>
      </c>
      <c r="E84" s="34" t="s">
        <v>21</v>
      </c>
      <c r="F84" s="34" t="s">
        <v>11</v>
      </c>
      <c r="G84" s="34" t="s">
        <v>20</v>
      </c>
      <c r="H84" s="34" t="s">
        <v>11</v>
      </c>
      <c r="I84" s="34" t="s">
        <v>19</v>
      </c>
      <c r="J84" s="34" t="s">
        <v>12</v>
      </c>
      <c r="K84" s="34" t="s">
        <v>11</v>
      </c>
      <c r="L84" s="34" t="s">
        <v>12</v>
      </c>
      <c r="M84" s="34" t="s">
        <v>12</v>
      </c>
      <c r="N84" s="34" t="s">
        <v>11</v>
      </c>
      <c r="O84" s="34" t="s">
        <v>19</v>
      </c>
      <c r="P84" s="34" t="s">
        <v>18</v>
      </c>
      <c r="Q84" s="34" t="s">
        <v>19</v>
      </c>
      <c r="R84" s="122"/>
      <c r="S84" s="120"/>
      <c r="T84" s="38"/>
      <c r="U84" s="38"/>
      <c r="V84" s="37"/>
      <c r="W84" s="37">
        <v>1380.3</v>
      </c>
      <c r="X84" s="37">
        <v>18036</v>
      </c>
      <c r="Y84" s="37"/>
      <c r="Z84" s="38">
        <f t="shared" si="8"/>
        <v>19416.3</v>
      </c>
      <c r="AA84" s="36">
        <v>2019</v>
      </c>
      <c r="AB84" s="80"/>
      <c r="AC84" s="104"/>
      <c r="AD84" s="105"/>
      <c r="AE84" s="106"/>
    </row>
    <row r="85" spans="1:31" s="26" customFormat="1" ht="29.25" x14ac:dyDescent="0.25">
      <c r="A85" s="24"/>
      <c r="B85" s="24"/>
      <c r="C85" s="24"/>
      <c r="D85" s="24"/>
      <c r="E85" s="24"/>
      <c r="F85" s="24"/>
      <c r="G85" s="24"/>
      <c r="H85" s="24"/>
      <c r="I85" s="25"/>
      <c r="J85" s="24"/>
      <c r="K85" s="24"/>
      <c r="L85" s="24"/>
      <c r="M85" s="24"/>
      <c r="N85" s="24"/>
      <c r="O85" s="24"/>
      <c r="P85" s="24"/>
      <c r="Q85" s="24"/>
      <c r="R85" s="23" t="s">
        <v>45</v>
      </c>
      <c r="S85" s="10" t="s">
        <v>35</v>
      </c>
      <c r="T85" s="14"/>
      <c r="U85" s="14"/>
      <c r="V85" s="14">
        <v>1</v>
      </c>
      <c r="W85" s="14"/>
      <c r="X85" s="14"/>
      <c r="Y85" s="6"/>
      <c r="Z85" s="6">
        <f>V85</f>
        <v>1</v>
      </c>
      <c r="AA85" s="10">
        <v>2017</v>
      </c>
      <c r="AB85" s="80"/>
      <c r="AC85" s="104"/>
      <c r="AD85" s="105"/>
      <c r="AE85" s="106"/>
    </row>
    <row r="86" spans="1:31" s="26" customFormat="1" ht="30" x14ac:dyDescent="0.25">
      <c r="A86" s="24"/>
      <c r="B86" s="24"/>
      <c r="C86" s="24"/>
      <c r="D86" s="24"/>
      <c r="E86" s="24"/>
      <c r="F86" s="24"/>
      <c r="G86" s="24"/>
      <c r="H86" s="24"/>
      <c r="I86" s="25"/>
      <c r="J86" s="24"/>
      <c r="K86" s="24"/>
      <c r="L86" s="24"/>
      <c r="M86" s="24"/>
      <c r="N86" s="24"/>
      <c r="O86" s="24"/>
      <c r="P86" s="24"/>
      <c r="Q86" s="24"/>
      <c r="R86" s="23" t="s">
        <v>85</v>
      </c>
      <c r="S86" s="10" t="s">
        <v>31</v>
      </c>
      <c r="T86" s="14"/>
      <c r="U86" s="14"/>
      <c r="V86" s="14"/>
      <c r="W86" s="14">
        <v>1</v>
      </c>
      <c r="X86" s="14">
        <v>1</v>
      </c>
      <c r="Y86" s="14"/>
      <c r="Z86" s="6">
        <f>W86</f>
        <v>1</v>
      </c>
      <c r="AA86" s="10">
        <v>2019</v>
      </c>
      <c r="AB86" s="80"/>
      <c r="AC86" s="104"/>
      <c r="AD86" s="105"/>
      <c r="AE86" s="106"/>
    </row>
    <row r="87" spans="1:31" s="26" customFormat="1" ht="29.25" hidden="1" x14ac:dyDescent="0.25">
      <c r="A87" s="24"/>
      <c r="B87" s="24"/>
      <c r="C87" s="24"/>
      <c r="D87" s="24"/>
      <c r="E87" s="24"/>
      <c r="F87" s="24"/>
      <c r="G87" s="24"/>
      <c r="H87" s="24"/>
      <c r="I87" s="25"/>
      <c r="J87" s="24"/>
      <c r="K87" s="24"/>
      <c r="L87" s="24"/>
      <c r="M87" s="24"/>
      <c r="N87" s="24"/>
      <c r="O87" s="24"/>
      <c r="P87" s="24"/>
      <c r="Q87" s="24"/>
      <c r="R87" s="23" t="s">
        <v>89</v>
      </c>
      <c r="S87" s="10" t="s">
        <v>2</v>
      </c>
      <c r="T87" s="14"/>
      <c r="U87" s="14"/>
      <c r="V87" s="14"/>
      <c r="W87" s="14"/>
      <c r="X87" s="8"/>
      <c r="Y87" s="8"/>
      <c r="Z87" s="5">
        <f>Y87</f>
        <v>0</v>
      </c>
      <c r="AA87" s="10">
        <v>2020</v>
      </c>
      <c r="AB87" s="80"/>
      <c r="AC87" s="104"/>
      <c r="AD87" s="105"/>
      <c r="AE87" s="106"/>
    </row>
    <row r="88" spans="1:31" s="26" customFormat="1" ht="31.15" customHeight="1" x14ac:dyDescent="0.25">
      <c r="A88" s="34" t="s">
        <v>11</v>
      </c>
      <c r="B88" s="34" t="s">
        <v>12</v>
      </c>
      <c r="C88" s="34" t="s">
        <v>13</v>
      </c>
      <c r="D88" s="34" t="s">
        <v>11</v>
      </c>
      <c r="E88" s="34" t="s">
        <v>21</v>
      </c>
      <c r="F88" s="34" t="s">
        <v>11</v>
      </c>
      <c r="G88" s="34" t="s">
        <v>20</v>
      </c>
      <c r="H88" s="34" t="s">
        <v>11</v>
      </c>
      <c r="I88" s="34" t="s">
        <v>19</v>
      </c>
      <c r="J88" s="34" t="s">
        <v>12</v>
      </c>
      <c r="K88" s="34" t="s">
        <v>11</v>
      </c>
      <c r="L88" s="34" t="s">
        <v>12</v>
      </c>
      <c r="M88" s="34" t="s">
        <v>11</v>
      </c>
      <c r="N88" s="34" t="s">
        <v>11</v>
      </c>
      <c r="O88" s="34" t="s">
        <v>11</v>
      </c>
      <c r="P88" s="34" t="s">
        <v>11</v>
      </c>
      <c r="Q88" s="34" t="s">
        <v>11</v>
      </c>
      <c r="R88" s="121" t="s">
        <v>253</v>
      </c>
      <c r="S88" s="119" t="s">
        <v>40</v>
      </c>
      <c r="T88" s="38"/>
      <c r="U88" s="38"/>
      <c r="V88" s="37"/>
      <c r="W88" s="38">
        <f>W90+W91</f>
        <v>1845.7</v>
      </c>
      <c r="X88" s="38">
        <f>X90+X91</f>
        <v>2725</v>
      </c>
      <c r="Y88" s="38">
        <f>Y89+Y90+Y91</f>
        <v>79040.100000000006</v>
      </c>
      <c r="Z88" s="38">
        <f>T88+U88+V88+W88+X88+Y88</f>
        <v>83610.8</v>
      </c>
      <c r="AA88" s="36">
        <v>2020</v>
      </c>
      <c r="AB88" s="80"/>
      <c r="AC88" s="104"/>
      <c r="AD88" s="105"/>
      <c r="AE88" s="106"/>
    </row>
    <row r="89" spans="1:31" s="26" customFormat="1" ht="30" customHeight="1" x14ac:dyDescent="0.25">
      <c r="A89" s="34" t="s">
        <v>11</v>
      </c>
      <c r="B89" s="34" t="s">
        <v>12</v>
      </c>
      <c r="C89" s="34" t="s">
        <v>13</v>
      </c>
      <c r="D89" s="34" t="s">
        <v>11</v>
      </c>
      <c r="E89" s="34" t="s">
        <v>21</v>
      </c>
      <c r="F89" s="34" t="s">
        <v>11</v>
      </c>
      <c r="G89" s="34" t="s">
        <v>20</v>
      </c>
      <c r="H89" s="34" t="s">
        <v>11</v>
      </c>
      <c r="I89" s="34" t="s">
        <v>19</v>
      </c>
      <c r="J89" s="34" t="s">
        <v>12</v>
      </c>
      <c r="K89" s="34" t="s">
        <v>11</v>
      </c>
      <c r="L89" s="34" t="s">
        <v>12</v>
      </c>
      <c r="M89" s="34" t="s">
        <v>11</v>
      </c>
      <c r="N89" s="34" t="s">
        <v>11</v>
      </c>
      <c r="O89" s="34" t="s">
        <v>11</v>
      </c>
      <c r="P89" s="34" t="s">
        <v>13</v>
      </c>
      <c r="Q89" s="34" t="s">
        <v>11</v>
      </c>
      <c r="R89" s="140"/>
      <c r="S89" s="133"/>
      <c r="T89" s="38"/>
      <c r="U89" s="38"/>
      <c r="V89" s="37"/>
      <c r="W89" s="38"/>
      <c r="X89" s="38"/>
      <c r="Y89" s="37">
        <f>2390.7-534.5</f>
        <v>1856.1999999999998</v>
      </c>
      <c r="Z89" s="38">
        <f>Y89</f>
        <v>1856.1999999999998</v>
      </c>
      <c r="AA89" s="36">
        <v>2020</v>
      </c>
      <c r="AB89" s="80"/>
      <c r="AC89" s="104"/>
      <c r="AD89" s="105"/>
      <c r="AE89" s="106"/>
    </row>
    <row r="90" spans="1:31" s="26" customFormat="1" ht="34.9" customHeight="1" x14ac:dyDescent="0.25">
      <c r="A90" s="34" t="s">
        <v>11</v>
      </c>
      <c r="B90" s="34" t="s">
        <v>12</v>
      </c>
      <c r="C90" s="34" t="s">
        <v>13</v>
      </c>
      <c r="D90" s="34" t="s">
        <v>11</v>
      </c>
      <c r="E90" s="34" t="s">
        <v>21</v>
      </c>
      <c r="F90" s="34" t="s">
        <v>11</v>
      </c>
      <c r="G90" s="34" t="s">
        <v>20</v>
      </c>
      <c r="H90" s="34" t="s">
        <v>11</v>
      </c>
      <c r="I90" s="34" t="s">
        <v>19</v>
      </c>
      <c r="J90" s="34" t="s">
        <v>12</v>
      </c>
      <c r="K90" s="34" t="s">
        <v>11</v>
      </c>
      <c r="L90" s="34" t="s">
        <v>12</v>
      </c>
      <c r="M90" s="34" t="s">
        <v>65</v>
      </c>
      <c r="N90" s="34" t="s">
        <v>11</v>
      </c>
      <c r="O90" s="34" t="s">
        <v>19</v>
      </c>
      <c r="P90" s="34" t="s">
        <v>18</v>
      </c>
      <c r="Q90" s="34" t="s">
        <v>20</v>
      </c>
      <c r="R90" s="140"/>
      <c r="S90" s="133"/>
      <c r="T90" s="38"/>
      <c r="U90" s="38"/>
      <c r="V90" s="37"/>
      <c r="W90" s="37">
        <f>423.1-269.9</f>
        <v>153.20000000000005</v>
      </c>
      <c r="X90" s="37">
        <f>1000-455</f>
        <v>545</v>
      </c>
      <c r="Y90" s="37">
        <f>10216.1-2497.7</f>
        <v>7718.4000000000005</v>
      </c>
      <c r="Z90" s="38">
        <f>T90+U90+V90+W90+X90+Y90</f>
        <v>8416.6</v>
      </c>
      <c r="AA90" s="36">
        <v>2020</v>
      </c>
      <c r="AB90" s="80"/>
      <c r="AC90" s="104"/>
      <c r="AD90" s="105"/>
      <c r="AE90" s="106"/>
    </row>
    <row r="91" spans="1:31" s="26" customFormat="1" ht="34.9" customHeight="1" x14ac:dyDescent="0.25">
      <c r="A91" s="34" t="s">
        <v>11</v>
      </c>
      <c r="B91" s="34" t="s">
        <v>12</v>
      </c>
      <c r="C91" s="34" t="s">
        <v>13</v>
      </c>
      <c r="D91" s="34" t="s">
        <v>11</v>
      </c>
      <c r="E91" s="34" t="s">
        <v>21</v>
      </c>
      <c r="F91" s="34" t="s">
        <v>11</v>
      </c>
      <c r="G91" s="34" t="s">
        <v>20</v>
      </c>
      <c r="H91" s="34" t="s">
        <v>11</v>
      </c>
      <c r="I91" s="34" t="s">
        <v>19</v>
      </c>
      <c r="J91" s="34" t="s">
        <v>12</v>
      </c>
      <c r="K91" s="34" t="s">
        <v>11</v>
      </c>
      <c r="L91" s="34" t="s">
        <v>12</v>
      </c>
      <c r="M91" s="34" t="s">
        <v>12</v>
      </c>
      <c r="N91" s="34" t="s">
        <v>11</v>
      </c>
      <c r="O91" s="34" t="s">
        <v>19</v>
      </c>
      <c r="P91" s="34" t="s">
        <v>18</v>
      </c>
      <c r="Q91" s="34" t="s">
        <v>20</v>
      </c>
      <c r="R91" s="122"/>
      <c r="S91" s="120"/>
      <c r="T91" s="38"/>
      <c r="U91" s="38"/>
      <c r="V91" s="37"/>
      <c r="W91" s="37">
        <v>1692.5</v>
      </c>
      <c r="X91" s="37">
        <f>4000-1820</f>
        <v>2180</v>
      </c>
      <c r="Y91" s="37">
        <f>91944.7-22479.2</f>
        <v>69465.5</v>
      </c>
      <c r="Z91" s="38">
        <f>T91+U91+V91+W91+X91+Y91</f>
        <v>73338</v>
      </c>
      <c r="AA91" s="36">
        <v>2020</v>
      </c>
      <c r="AB91" s="80"/>
      <c r="AC91" s="104"/>
      <c r="AD91" s="105"/>
      <c r="AE91" s="106"/>
    </row>
    <row r="92" spans="1:31" s="26" customFormat="1" ht="29.25" x14ac:dyDescent="0.25">
      <c r="A92" s="24"/>
      <c r="B92" s="24"/>
      <c r="C92" s="24"/>
      <c r="D92" s="24"/>
      <c r="E92" s="24"/>
      <c r="F92" s="24"/>
      <c r="G92" s="24"/>
      <c r="H92" s="24"/>
      <c r="I92" s="25"/>
      <c r="J92" s="24"/>
      <c r="K92" s="24"/>
      <c r="L92" s="24"/>
      <c r="M92" s="24"/>
      <c r="N92" s="24"/>
      <c r="O92" s="24"/>
      <c r="P92" s="24"/>
      <c r="Q92" s="24"/>
      <c r="R92" s="23" t="s">
        <v>45</v>
      </c>
      <c r="S92" s="10" t="s">
        <v>35</v>
      </c>
      <c r="T92" s="14"/>
      <c r="U92" s="14"/>
      <c r="V92" s="14"/>
      <c r="W92" s="14"/>
      <c r="X92" s="14">
        <v>1</v>
      </c>
      <c r="Y92" s="14"/>
      <c r="Z92" s="6">
        <f>X92</f>
        <v>1</v>
      </c>
      <c r="AA92" s="10">
        <v>2019</v>
      </c>
      <c r="AB92" s="80"/>
      <c r="AC92" s="104"/>
      <c r="AD92" s="105"/>
      <c r="AE92" s="106"/>
    </row>
    <row r="93" spans="1:31" s="26" customFormat="1" ht="29.25" x14ac:dyDescent="0.25">
      <c r="A93" s="24"/>
      <c r="B93" s="24"/>
      <c r="C93" s="24"/>
      <c r="D93" s="24"/>
      <c r="E93" s="24"/>
      <c r="F93" s="24"/>
      <c r="G93" s="24"/>
      <c r="H93" s="24"/>
      <c r="I93" s="25"/>
      <c r="J93" s="24"/>
      <c r="K93" s="24"/>
      <c r="L93" s="24"/>
      <c r="M93" s="24"/>
      <c r="N93" s="24"/>
      <c r="O93" s="24"/>
      <c r="P93" s="24"/>
      <c r="Q93" s="24"/>
      <c r="R93" s="23" t="s">
        <v>88</v>
      </c>
      <c r="S93" s="10" t="s">
        <v>35</v>
      </c>
      <c r="T93" s="14"/>
      <c r="U93" s="14"/>
      <c r="V93" s="14"/>
      <c r="W93" s="14">
        <v>1</v>
      </c>
      <c r="X93" s="14"/>
      <c r="Y93" s="14"/>
      <c r="Z93" s="6">
        <f>W93</f>
        <v>1</v>
      </c>
      <c r="AA93" s="10">
        <v>2018</v>
      </c>
      <c r="AB93" s="80"/>
      <c r="AC93" s="104"/>
      <c r="AD93" s="105"/>
      <c r="AE93" s="106"/>
    </row>
    <row r="94" spans="1:31" s="26" customFormat="1" ht="29.25" x14ac:dyDescent="0.25">
      <c r="A94" s="24"/>
      <c r="B94" s="24"/>
      <c r="C94" s="24"/>
      <c r="D94" s="24"/>
      <c r="E94" s="24"/>
      <c r="F94" s="24"/>
      <c r="G94" s="24"/>
      <c r="H94" s="24"/>
      <c r="I94" s="25"/>
      <c r="J94" s="24"/>
      <c r="K94" s="24"/>
      <c r="L94" s="24"/>
      <c r="M94" s="24"/>
      <c r="N94" s="24"/>
      <c r="O94" s="24"/>
      <c r="P94" s="24"/>
      <c r="Q94" s="24"/>
      <c r="R94" s="23" t="s">
        <v>102</v>
      </c>
      <c r="S94" s="10" t="s">
        <v>2</v>
      </c>
      <c r="T94" s="14"/>
      <c r="U94" s="14"/>
      <c r="V94" s="14"/>
      <c r="W94" s="14"/>
      <c r="X94" s="14"/>
      <c r="Y94" s="8">
        <v>0.6</v>
      </c>
      <c r="Z94" s="5">
        <f>Y94</f>
        <v>0.6</v>
      </c>
      <c r="AA94" s="10">
        <v>2020</v>
      </c>
      <c r="AB94" s="80"/>
      <c r="AC94" s="104"/>
      <c r="AD94" s="105"/>
      <c r="AE94" s="106"/>
    </row>
    <row r="95" spans="1:31" s="26" customFormat="1" ht="43.15" customHeight="1" x14ac:dyDescent="0.25">
      <c r="A95" s="34" t="s">
        <v>11</v>
      </c>
      <c r="B95" s="34" t="s">
        <v>12</v>
      </c>
      <c r="C95" s="34" t="s">
        <v>13</v>
      </c>
      <c r="D95" s="34" t="s">
        <v>11</v>
      </c>
      <c r="E95" s="34" t="s">
        <v>21</v>
      </c>
      <c r="F95" s="34" t="s">
        <v>11</v>
      </c>
      <c r="G95" s="34" t="s">
        <v>20</v>
      </c>
      <c r="H95" s="34" t="s">
        <v>11</v>
      </c>
      <c r="I95" s="34" t="s">
        <v>19</v>
      </c>
      <c r="J95" s="34" t="s">
        <v>12</v>
      </c>
      <c r="K95" s="34" t="s">
        <v>11</v>
      </c>
      <c r="L95" s="34" t="s">
        <v>12</v>
      </c>
      <c r="M95" s="34" t="s">
        <v>11</v>
      </c>
      <c r="N95" s="34" t="s">
        <v>11</v>
      </c>
      <c r="O95" s="34" t="s">
        <v>11</v>
      </c>
      <c r="P95" s="34" t="s">
        <v>12</v>
      </c>
      <c r="Q95" s="34" t="s">
        <v>18</v>
      </c>
      <c r="R95" s="66" t="s">
        <v>254</v>
      </c>
      <c r="S95" s="65" t="s">
        <v>40</v>
      </c>
      <c r="T95" s="40"/>
      <c r="U95" s="40"/>
      <c r="V95" s="40"/>
      <c r="W95" s="40"/>
      <c r="X95" s="38">
        <v>2960</v>
      </c>
      <c r="Y95" s="38">
        <v>2960</v>
      </c>
      <c r="Z95" s="38">
        <f>X95+Y95</f>
        <v>5920</v>
      </c>
      <c r="AA95" s="36">
        <v>2020</v>
      </c>
      <c r="AB95" s="80"/>
      <c r="AC95" s="104"/>
      <c r="AD95" s="105"/>
      <c r="AE95" s="106"/>
    </row>
    <row r="96" spans="1:31" s="26" customFormat="1" ht="29.25" x14ac:dyDescent="0.25">
      <c r="A96" s="24"/>
      <c r="B96" s="24"/>
      <c r="C96" s="24"/>
      <c r="D96" s="24"/>
      <c r="E96" s="24"/>
      <c r="F96" s="24"/>
      <c r="G96" s="24"/>
      <c r="H96" s="24"/>
      <c r="I96" s="25"/>
      <c r="J96" s="24"/>
      <c r="K96" s="24"/>
      <c r="L96" s="24"/>
      <c r="M96" s="24"/>
      <c r="N96" s="24"/>
      <c r="O96" s="24"/>
      <c r="P96" s="24"/>
      <c r="Q96" s="24"/>
      <c r="R96" s="23" t="s">
        <v>45</v>
      </c>
      <c r="S96" s="10" t="s">
        <v>35</v>
      </c>
      <c r="T96" s="14"/>
      <c r="U96" s="14"/>
      <c r="V96" s="14"/>
      <c r="W96" s="14"/>
      <c r="X96" s="14">
        <v>1</v>
      </c>
      <c r="Y96" s="14">
        <v>1</v>
      </c>
      <c r="Z96" s="6">
        <f>X96</f>
        <v>1</v>
      </c>
      <c r="AA96" s="10">
        <v>2020</v>
      </c>
      <c r="AB96" s="80"/>
      <c r="AC96" s="104"/>
      <c r="AD96" s="105"/>
      <c r="AE96" s="106"/>
    </row>
    <row r="97" spans="1:31" s="26" customFormat="1" ht="30" hidden="1" x14ac:dyDescent="0.25">
      <c r="A97" s="60"/>
      <c r="B97" s="60"/>
      <c r="C97" s="60"/>
      <c r="D97" s="60"/>
      <c r="E97" s="60"/>
      <c r="F97" s="60"/>
      <c r="G97" s="60"/>
      <c r="H97" s="60"/>
      <c r="I97" s="59"/>
      <c r="J97" s="60"/>
      <c r="K97" s="60"/>
      <c r="L97" s="60"/>
      <c r="M97" s="60"/>
      <c r="N97" s="60"/>
      <c r="O97" s="60"/>
      <c r="P97" s="60"/>
      <c r="Q97" s="60"/>
      <c r="R97" s="61" t="s">
        <v>101</v>
      </c>
      <c r="S97" s="10" t="s">
        <v>41</v>
      </c>
      <c r="T97" s="14"/>
      <c r="U97" s="14"/>
      <c r="V97" s="14"/>
      <c r="W97" s="14"/>
      <c r="X97" s="14"/>
      <c r="Y97" s="8"/>
      <c r="Z97" s="51">
        <f>Y97</f>
        <v>0</v>
      </c>
      <c r="AA97" s="62">
        <v>2020</v>
      </c>
      <c r="AB97" s="80"/>
      <c r="AC97" s="104"/>
      <c r="AD97" s="105"/>
      <c r="AE97" s="106"/>
    </row>
    <row r="98" spans="1:31" s="26" customFormat="1" ht="32.450000000000003" customHeight="1" x14ac:dyDescent="0.25">
      <c r="A98" s="34" t="s">
        <v>11</v>
      </c>
      <c r="B98" s="34" t="s">
        <v>12</v>
      </c>
      <c r="C98" s="34" t="s">
        <v>13</v>
      </c>
      <c r="D98" s="34" t="s">
        <v>11</v>
      </c>
      <c r="E98" s="34" t="s">
        <v>21</v>
      </c>
      <c r="F98" s="34" t="s">
        <v>11</v>
      </c>
      <c r="G98" s="34" t="s">
        <v>20</v>
      </c>
      <c r="H98" s="34" t="s">
        <v>11</v>
      </c>
      <c r="I98" s="34" t="s">
        <v>19</v>
      </c>
      <c r="J98" s="34" t="s">
        <v>12</v>
      </c>
      <c r="K98" s="34" t="s">
        <v>11</v>
      </c>
      <c r="L98" s="34" t="s">
        <v>12</v>
      </c>
      <c r="M98" s="34" t="s">
        <v>11</v>
      </c>
      <c r="N98" s="34" t="s">
        <v>11</v>
      </c>
      <c r="O98" s="34" t="s">
        <v>11</v>
      </c>
      <c r="P98" s="34" t="s">
        <v>11</v>
      </c>
      <c r="Q98" s="34" t="s">
        <v>11</v>
      </c>
      <c r="R98" s="137" t="s">
        <v>255</v>
      </c>
      <c r="S98" s="119" t="s">
        <v>40</v>
      </c>
      <c r="T98" s="40"/>
      <c r="U98" s="40"/>
      <c r="V98" s="40"/>
      <c r="W98" s="40"/>
      <c r="X98" s="38">
        <f>X99+X100</f>
        <v>51000</v>
      </c>
      <c r="Y98" s="38">
        <f>Y99+Y100</f>
        <v>51100</v>
      </c>
      <c r="Z98" s="38">
        <f>X98+Y98</f>
        <v>102100</v>
      </c>
      <c r="AA98" s="36">
        <v>2020</v>
      </c>
      <c r="AB98" s="80"/>
      <c r="AC98" s="104"/>
      <c r="AD98" s="105"/>
      <c r="AE98" s="106"/>
    </row>
    <row r="99" spans="1:31" s="26" customFormat="1" ht="29.45" customHeight="1" x14ac:dyDescent="0.25">
      <c r="A99" s="34" t="s">
        <v>11</v>
      </c>
      <c r="B99" s="34" t="s">
        <v>12</v>
      </c>
      <c r="C99" s="34" t="s">
        <v>13</v>
      </c>
      <c r="D99" s="34" t="s">
        <v>11</v>
      </c>
      <c r="E99" s="34" t="s">
        <v>21</v>
      </c>
      <c r="F99" s="34" t="s">
        <v>11</v>
      </c>
      <c r="G99" s="34" t="s">
        <v>20</v>
      </c>
      <c r="H99" s="34" t="s">
        <v>11</v>
      </c>
      <c r="I99" s="34" t="s">
        <v>19</v>
      </c>
      <c r="J99" s="34" t="s">
        <v>12</v>
      </c>
      <c r="K99" s="34" t="s">
        <v>11</v>
      </c>
      <c r="L99" s="34" t="s">
        <v>12</v>
      </c>
      <c r="M99" s="34" t="s">
        <v>65</v>
      </c>
      <c r="N99" s="34" t="s">
        <v>11</v>
      </c>
      <c r="O99" s="34" t="s">
        <v>19</v>
      </c>
      <c r="P99" s="34" t="s">
        <v>18</v>
      </c>
      <c r="Q99" s="34" t="s">
        <v>86</v>
      </c>
      <c r="R99" s="138"/>
      <c r="S99" s="133"/>
      <c r="T99" s="40"/>
      <c r="U99" s="40"/>
      <c r="V99" s="40"/>
      <c r="W99" s="40"/>
      <c r="X99" s="37">
        <f>3598+6602</f>
        <v>10200</v>
      </c>
      <c r="Y99" s="37">
        <v>5110</v>
      </c>
      <c r="Z99" s="38">
        <f>X99+Y99</f>
        <v>15310</v>
      </c>
      <c r="AA99" s="36">
        <v>2020</v>
      </c>
      <c r="AB99" s="80"/>
      <c r="AC99" s="104"/>
      <c r="AD99" s="105"/>
      <c r="AE99" s="106"/>
    </row>
    <row r="100" spans="1:31" s="26" customFormat="1" ht="29.45" customHeight="1" x14ac:dyDescent="0.25">
      <c r="A100" s="34" t="s">
        <v>11</v>
      </c>
      <c r="B100" s="34" t="s">
        <v>12</v>
      </c>
      <c r="C100" s="34" t="s">
        <v>13</v>
      </c>
      <c r="D100" s="34" t="s">
        <v>11</v>
      </c>
      <c r="E100" s="34" t="s">
        <v>21</v>
      </c>
      <c r="F100" s="34" t="s">
        <v>11</v>
      </c>
      <c r="G100" s="34" t="s">
        <v>20</v>
      </c>
      <c r="H100" s="34" t="s">
        <v>11</v>
      </c>
      <c r="I100" s="34" t="s">
        <v>19</v>
      </c>
      <c r="J100" s="34" t="s">
        <v>12</v>
      </c>
      <c r="K100" s="34" t="s">
        <v>11</v>
      </c>
      <c r="L100" s="34" t="s">
        <v>12</v>
      </c>
      <c r="M100" s="34" t="s">
        <v>12</v>
      </c>
      <c r="N100" s="34" t="s">
        <v>11</v>
      </c>
      <c r="O100" s="34" t="s">
        <v>19</v>
      </c>
      <c r="P100" s="34" t="s">
        <v>18</v>
      </c>
      <c r="Q100" s="34" t="s">
        <v>86</v>
      </c>
      <c r="R100" s="139"/>
      <c r="S100" s="120"/>
      <c r="T100" s="40"/>
      <c r="U100" s="40"/>
      <c r="V100" s="40"/>
      <c r="W100" s="40"/>
      <c r="X100" s="37">
        <v>40800</v>
      </c>
      <c r="Y100" s="37">
        <v>45990</v>
      </c>
      <c r="Z100" s="38">
        <f>X100</f>
        <v>40800</v>
      </c>
      <c r="AA100" s="36">
        <v>2020</v>
      </c>
      <c r="AB100" s="80"/>
      <c r="AC100" s="104"/>
      <c r="AD100" s="105"/>
      <c r="AE100" s="106"/>
    </row>
    <row r="101" spans="1:31" s="26" customFormat="1" ht="29.25" x14ac:dyDescent="0.25">
      <c r="A101" s="24"/>
      <c r="B101" s="24"/>
      <c r="C101" s="24"/>
      <c r="D101" s="24"/>
      <c r="E101" s="24"/>
      <c r="F101" s="24"/>
      <c r="G101" s="24"/>
      <c r="H101" s="24"/>
      <c r="I101" s="25"/>
      <c r="J101" s="24"/>
      <c r="K101" s="24"/>
      <c r="L101" s="24"/>
      <c r="M101" s="24"/>
      <c r="N101" s="24"/>
      <c r="O101" s="24"/>
      <c r="P101" s="24"/>
      <c r="Q101" s="24"/>
      <c r="R101" s="23" t="s">
        <v>45</v>
      </c>
      <c r="S101" s="10" t="s">
        <v>35</v>
      </c>
      <c r="T101" s="14"/>
      <c r="U101" s="14"/>
      <c r="V101" s="14"/>
      <c r="W101" s="14"/>
      <c r="X101" s="14"/>
      <c r="Y101" s="14">
        <v>1</v>
      </c>
      <c r="Z101" s="6">
        <f>Y101</f>
        <v>1</v>
      </c>
      <c r="AA101" s="10">
        <v>2020</v>
      </c>
      <c r="AB101" s="80"/>
      <c r="AC101" s="104"/>
      <c r="AD101" s="105"/>
      <c r="AE101" s="106"/>
    </row>
    <row r="102" spans="1:31" s="26" customFormat="1" ht="30" x14ac:dyDescent="0.25">
      <c r="A102" s="24"/>
      <c r="B102" s="24"/>
      <c r="C102" s="24"/>
      <c r="D102" s="24"/>
      <c r="E102" s="24"/>
      <c r="F102" s="24"/>
      <c r="G102" s="24"/>
      <c r="H102" s="24"/>
      <c r="I102" s="25"/>
      <c r="J102" s="24"/>
      <c r="K102" s="24"/>
      <c r="L102" s="24"/>
      <c r="M102" s="24"/>
      <c r="N102" s="24"/>
      <c r="O102" s="24"/>
      <c r="P102" s="24"/>
      <c r="Q102" s="24"/>
      <c r="R102" s="12" t="s">
        <v>112</v>
      </c>
      <c r="S102" s="10" t="s">
        <v>1</v>
      </c>
      <c r="T102" s="14"/>
      <c r="U102" s="14"/>
      <c r="V102" s="8"/>
      <c r="W102" s="8"/>
      <c r="X102" s="8">
        <v>90</v>
      </c>
      <c r="Y102" s="8">
        <v>100</v>
      </c>
      <c r="Z102" s="5">
        <v>100</v>
      </c>
      <c r="AA102" s="13">
        <v>2020</v>
      </c>
      <c r="AB102" s="80"/>
      <c r="AC102" s="104"/>
      <c r="AD102" s="105"/>
      <c r="AE102" s="106"/>
    </row>
    <row r="103" spans="1:31" s="26" customFormat="1" ht="27.6" customHeight="1" x14ac:dyDescent="0.25">
      <c r="A103" s="34" t="s">
        <v>11</v>
      </c>
      <c r="B103" s="34" t="s">
        <v>12</v>
      </c>
      <c r="C103" s="34" t="s">
        <v>13</v>
      </c>
      <c r="D103" s="34" t="s">
        <v>11</v>
      </c>
      <c r="E103" s="34" t="s">
        <v>21</v>
      </c>
      <c r="F103" s="34" t="s">
        <v>11</v>
      </c>
      <c r="G103" s="34" t="s">
        <v>20</v>
      </c>
      <c r="H103" s="34" t="s">
        <v>11</v>
      </c>
      <c r="I103" s="34" t="s">
        <v>19</v>
      </c>
      <c r="J103" s="34" t="s">
        <v>12</v>
      </c>
      <c r="K103" s="34" t="s">
        <v>11</v>
      </c>
      <c r="L103" s="34" t="s">
        <v>12</v>
      </c>
      <c r="M103" s="34" t="s">
        <v>11</v>
      </c>
      <c r="N103" s="34" t="s">
        <v>11</v>
      </c>
      <c r="O103" s="34" t="s">
        <v>11</v>
      </c>
      <c r="P103" s="34" t="s">
        <v>11</v>
      </c>
      <c r="Q103" s="34" t="s">
        <v>11</v>
      </c>
      <c r="R103" s="137" t="s">
        <v>256</v>
      </c>
      <c r="S103" s="119" t="s">
        <v>40</v>
      </c>
      <c r="T103" s="40"/>
      <c r="U103" s="40"/>
      <c r="V103" s="40"/>
      <c r="W103" s="40"/>
      <c r="X103" s="38">
        <f>X104+X105</f>
        <v>17421.8</v>
      </c>
      <c r="Y103" s="38">
        <f>Y104+Y105</f>
        <v>17431.2</v>
      </c>
      <c r="Z103" s="38">
        <f>Z104+Z105</f>
        <v>34853</v>
      </c>
      <c r="AA103" s="36">
        <v>2020</v>
      </c>
      <c r="AB103" s="80"/>
      <c r="AC103" s="104"/>
      <c r="AD103" s="105"/>
      <c r="AE103" s="106"/>
    </row>
    <row r="104" spans="1:31" s="26" customFormat="1" ht="29.45" customHeight="1" x14ac:dyDescent="0.25">
      <c r="A104" s="34" t="s">
        <v>11</v>
      </c>
      <c r="B104" s="34" t="s">
        <v>12</v>
      </c>
      <c r="C104" s="34" t="s">
        <v>13</v>
      </c>
      <c r="D104" s="34" t="s">
        <v>11</v>
      </c>
      <c r="E104" s="34" t="s">
        <v>21</v>
      </c>
      <c r="F104" s="34" t="s">
        <v>11</v>
      </c>
      <c r="G104" s="34" t="s">
        <v>20</v>
      </c>
      <c r="H104" s="34" t="s">
        <v>11</v>
      </c>
      <c r="I104" s="34" t="s">
        <v>19</v>
      </c>
      <c r="J104" s="34" t="s">
        <v>12</v>
      </c>
      <c r="K104" s="34" t="s">
        <v>11</v>
      </c>
      <c r="L104" s="34" t="s">
        <v>12</v>
      </c>
      <c r="M104" s="34" t="s">
        <v>65</v>
      </c>
      <c r="N104" s="34" t="s">
        <v>11</v>
      </c>
      <c r="O104" s="34" t="s">
        <v>19</v>
      </c>
      <c r="P104" s="34" t="s">
        <v>18</v>
      </c>
      <c r="Q104" s="34" t="s">
        <v>87</v>
      </c>
      <c r="R104" s="138"/>
      <c r="S104" s="133"/>
      <c r="T104" s="40"/>
      <c r="U104" s="40"/>
      <c r="V104" s="40"/>
      <c r="W104" s="40"/>
      <c r="X104" s="37">
        <f>2500+5000-4023</f>
        <v>3477</v>
      </c>
      <c r="Y104" s="37">
        <v>1743.1</v>
      </c>
      <c r="Z104" s="38">
        <f>X104+Y104</f>
        <v>5220.1000000000004</v>
      </c>
      <c r="AA104" s="36">
        <v>2020</v>
      </c>
      <c r="AB104" s="80"/>
      <c r="AC104" s="104"/>
      <c r="AD104" s="105"/>
      <c r="AE104" s="106"/>
    </row>
    <row r="105" spans="1:31" s="26" customFormat="1" ht="25.9" customHeight="1" x14ac:dyDescent="0.25">
      <c r="A105" s="34" t="s">
        <v>11</v>
      </c>
      <c r="B105" s="34" t="s">
        <v>12</v>
      </c>
      <c r="C105" s="34" t="s">
        <v>13</v>
      </c>
      <c r="D105" s="34" t="s">
        <v>11</v>
      </c>
      <c r="E105" s="34" t="s">
        <v>21</v>
      </c>
      <c r="F105" s="34" t="s">
        <v>11</v>
      </c>
      <c r="G105" s="34" t="s">
        <v>20</v>
      </c>
      <c r="H105" s="34" t="s">
        <v>11</v>
      </c>
      <c r="I105" s="34" t="s">
        <v>19</v>
      </c>
      <c r="J105" s="34" t="s">
        <v>12</v>
      </c>
      <c r="K105" s="34" t="s">
        <v>11</v>
      </c>
      <c r="L105" s="34" t="s">
        <v>12</v>
      </c>
      <c r="M105" s="34" t="s">
        <v>12</v>
      </c>
      <c r="N105" s="34" t="s">
        <v>11</v>
      </c>
      <c r="O105" s="34" t="s">
        <v>19</v>
      </c>
      <c r="P105" s="34" t="s">
        <v>18</v>
      </c>
      <c r="Q105" s="34" t="s">
        <v>87</v>
      </c>
      <c r="R105" s="139"/>
      <c r="S105" s="120"/>
      <c r="T105" s="40"/>
      <c r="U105" s="40"/>
      <c r="V105" s="40"/>
      <c r="W105" s="40"/>
      <c r="X105" s="37">
        <f>30000-16055.2</f>
        <v>13944.8</v>
      </c>
      <c r="Y105" s="37">
        <v>15688.1</v>
      </c>
      <c r="Z105" s="38">
        <f>X105+Y105</f>
        <v>29632.9</v>
      </c>
      <c r="AA105" s="36">
        <v>2020</v>
      </c>
      <c r="AB105" s="80"/>
      <c r="AC105" s="104"/>
      <c r="AD105" s="105"/>
      <c r="AE105" s="106"/>
    </row>
    <row r="106" spans="1:31" s="26" customFormat="1" ht="29.25" x14ac:dyDescent="0.25">
      <c r="A106" s="24"/>
      <c r="B106" s="24"/>
      <c r="C106" s="24"/>
      <c r="D106" s="24"/>
      <c r="E106" s="24"/>
      <c r="F106" s="24"/>
      <c r="G106" s="24"/>
      <c r="H106" s="24"/>
      <c r="I106" s="25"/>
      <c r="J106" s="24"/>
      <c r="K106" s="24"/>
      <c r="L106" s="24"/>
      <c r="M106" s="24"/>
      <c r="N106" s="24"/>
      <c r="O106" s="24"/>
      <c r="P106" s="24"/>
      <c r="Q106" s="24"/>
      <c r="R106" s="23" t="s">
        <v>45</v>
      </c>
      <c r="S106" s="10" t="s">
        <v>35</v>
      </c>
      <c r="T106" s="14"/>
      <c r="U106" s="14"/>
      <c r="V106" s="14"/>
      <c r="W106" s="14"/>
      <c r="X106" s="14"/>
      <c r="Y106" s="14">
        <v>1</v>
      </c>
      <c r="Z106" s="6">
        <f>Y106</f>
        <v>1</v>
      </c>
      <c r="AA106" s="10">
        <v>2020</v>
      </c>
      <c r="AB106" s="80"/>
      <c r="AC106" s="104"/>
      <c r="AD106" s="105"/>
      <c r="AE106" s="106"/>
    </row>
    <row r="107" spans="1:31" s="26" customFormat="1" ht="30" x14ac:dyDescent="0.25">
      <c r="A107" s="24"/>
      <c r="B107" s="24"/>
      <c r="C107" s="24"/>
      <c r="D107" s="24"/>
      <c r="E107" s="24"/>
      <c r="F107" s="24"/>
      <c r="G107" s="24"/>
      <c r="H107" s="24"/>
      <c r="I107" s="25"/>
      <c r="J107" s="24"/>
      <c r="K107" s="24"/>
      <c r="L107" s="24"/>
      <c r="M107" s="24"/>
      <c r="N107" s="24"/>
      <c r="O107" s="24"/>
      <c r="P107" s="24"/>
      <c r="Q107" s="24"/>
      <c r="R107" s="12" t="s">
        <v>96</v>
      </c>
      <c r="S107" s="10" t="s">
        <v>1</v>
      </c>
      <c r="T107" s="14"/>
      <c r="U107" s="14"/>
      <c r="V107" s="8"/>
      <c r="W107" s="8"/>
      <c r="X107" s="8">
        <v>90</v>
      </c>
      <c r="Y107" s="8">
        <v>10</v>
      </c>
      <c r="Z107" s="5">
        <f>X107+Y107</f>
        <v>100</v>
      </c>
      <c r="AA107" s="13">
        <v>2020</v>
      </c>
      <c r="AB107" s="80"/>
      <c r="AC107" s="104"/>
      <c r="AD107" s="105"/>
      <c r="AE107" s="106"/>
    </row>
    <row r="108" spans="1:31" s="26" customFormat="1" ht="36.6" customHeight="1" x14ac:dyDescent="0.25">
      <c r="A108" s="34" t="s">
        <v>11</v>
      </c>
      <c r="B108" s="34" t="s">
        <v>12</v>
      </c>
      <c r="C108" s="34" t="s">
        <v>13</v>
      </c>
      <c r="D108" s="34" t="s">
        <v>11</v>
      </c>
      <c r="E108" s="34" t="s">
        <v>21</v>
      </c>
      <c r="F108" s="34" t="s">
        <v>11</v>
      </c>
      <c r="G108" s="34" t="s">
        <v>20</v>
      </c>
      <c r="H108" s="34" t="s">
        <v>11</v>
      </c>
      <c r="I108" s="34" t="s">
        <v>19</v>
      </c>
      <c r="J108" s="34" t="s">
        <v>12</v>
      </c>
      <c r="K108" s="34" t="s">
        <v>11</v>
      </c>
      <c r="L108" s="34" t="s">
        <v>12</v>
      </c>
      <c r="M108" s="34" t="s">
        <v>11</v>
      </c>
      <c r="N108" s="34" t="s">
        <v>11</v>
      </c>
      <c r="O108" s="34" t="s">
        <v>11</v>
      </c>
      <c r="P108" s="34" t="s">
        <v>11</v>
      </c>
      <c r="Q108" s="34" t="s">
        <v>11</v>
      </c>
      <c r="R108" s="137" t="s">
        <v>111</v>
      </c>
      <c r="S108" s="119" t="s">
        <v>40</v>
      </c>
      <c r="T108" s="40"/>
      <c r="U108" s="40"/>
      <c r="V108" s="40"/>
      <c r="W108" s="40"/>
      <c r="X108" s="38">
        <f>X110+X111</f>
        <v>5445</v>
      </c>
      <c r="Y108" s="38">
        <f>Y109</f>
        <v>5445</v>
      </c>
      <c r="Z108" s="38">
        <f>Z109+Z110+Z111</f>
        <v>10890</v>
      </c>
      <c r="AA108" s="36">
        <v>2020</v>
      </c>
      <c r="AB108" s="80"/>
      <c r="AC108" s="104"/>
      <c r="AD108" s="105"/>
      <c r="AE108" s="106"/>
    </row>
    <row r="109" spans="1:31" s="26" customFormat="1" ht="36.6" customHeight="1" x14ac:dyDescent="0.25">
      <c r="A109" s="34" t="s">
        <v>11</v>
      </c>
      <c r="B109" s="34" t="s">
        <v>12</v>
      </c>
      <c r="C109" s="34" t="s">
        <v>13</v>
      </c>
      <c r="D109" s="34" t="s">
        <v>11</v>
      </c>
      <c r="E109" s="34" t="s">
        <v>21</v>
      </c>
      <c r="F109" s="34" t="s">
        <v>11</v>
      </c>
      <c r="G109" s="34" t="s">
        <v>20</v>
      </c>
      <c r="H109" s="34" t="s">
        <v>11</v>
      </c>
      <c r="I109" s="34" t="s">
        <v>19</v>
      </c>
      <c r="J109" s="34" t="s">
        <v>12</v>
      </c>
      <c r="K109" s="34" t="s">
        <v>11</v>
      </c>
      <c r="L109" s="34" t="s">
        <v>12</v>
      </c>
      <c r="M109" s="34" t="s">
        <v>11</v>
      </c>
      <c r="N109" s="34" t="s">
        <v>11</v>
      </c>
      <c r="O109" s="34" t="s">
        <v>11</v>
      </c>
      <c r="P109" s="34" t="s">
        <v>22</v>
      </c>
      <c r="Q109" s="34" t="s">
        <v>27</v>
      </c>
      <c r="R109" s="138"/>
      <c r="S109" s="133"/>
      <c r="T109" s="40"/>
      <c r="U109" s="40"/>
      <c r="V109" s="40"/>
      <c r="W109" s="40"/>
      <c r="X109" s="38"/>
      <c r="Y109" s="37">
        <v>5445</v>
      </c>
      <c r="Z109" s="38">
        <f>Y109</f>
        <v>5445</v>
      </c>
      <c r="AA109" s="36">
        <v>2020</v>
      </c>
      <c r="AB109" s="80"/>
      <c r="AC109" s="104"/>
      <c r="AD109" s="105"/>
      <c r="AE109" s="106"/>
    </row>
    <row r="110" spans="1:31" s="26" customFormat="1" ht="39.6" customHeight="1" x14ac:dyDescent="0.25">
      <c r="A110" s="34" t="s">
        <v>11</v>
      </c>
      <c r="B110" s="34" t="s">
        <v>12</v>
      </c>
      <c r="C110" s="34" t="s">
        <v>13</v>
      </c>
      <c r="D110" s="34" t="s">
        <v>11</v>
      </c>
      <c r="E110" s="34" t="s">
        <v>21</v>
      </c>
      <c r="F110" s="34" t="s">
        <v>11</v>
      </c>
      <c r="G110" s="34" t="s">
        <v>20</v>
      </c>
      <c r="H110" s="34" t="s">
        <v>11</v>
      </c>
      <c r="I110" s="34" t="s">
        <v>19</v>
      </c>
      <c r="J110" s="34" t="s">
        <v>12</v>
      </c>
      <c r="K110" s="34" t="s">
        <v>11</v>
      </c>
      <c r="L110" s="34" t="s">
        <v>12</v>
      </c>
      <c r="M110" s="34" t="s">
        <v>65</v>
      </c>
      <c r="N110" s="34" t="s">
        <v>11</v>
      </c>
      <c r="O110" s="34" t="s">
        <v>19</v>
      </c>
      <c r="P110" s="34" t="s">
        <v>18</v>
      </c>
      <c r="Q110" s="34" t="s">
        <v>90</v>
      </c>
      <c r="R110" s="138"/>
      <c r="S110" s="133"/>
      <c r="T110" s="40"/>
      <c r="U110" s="40"/>
      <c r="V110" s="40"/>
      <c r="W110" s="40"/>
      <c r="X110" s="37">
        <f>2420-1331</f>
        <v>1089</v>
      </c>
      <c r="Y110" s="37"/>
      <c r="Z110" s="38">
        <f>X110</f>
        <v>1089</v>
      </c>
      <c r="AA110" s="36">
        <v>2019</v>
      </c>
      <c r="AB110" s="80"/>
      <c r="AC110" s="104"/>
      <c r="AD110" s="105"/>
      <c r="AE110" s="106"/>
    </row>
    <row r="111" spans="1:31" s="26" customFormat="1" ht="37.9" customHeight="1" x14ac:dyDescent="0.25">
      <c r="A111" s="34" t="s">
        <v>11</v>
      </c>
      <c r="B111" s="34" t="s">
        <v>12</v>
      </c>
      <c r="C111" s="34" t="s">
        <v>13</v>
      </c>
      <c r="D111" s="34" t="s">
        <v>11</v>
      </c>
      <c r="E111" s="34" t="s">
        <v>21</v>
      </c>
      <c r="F111" s="34" t="s">
        <v>11</v>
      </c>
      <c r="G111" s="34" t="s">
        <v>20</v>
      </c>
      <c r="H111" s="34" t="s">
        <v>11</v>
      </c>
      <c r="I111" s="34" t="s">
        <v>19</v>
      </c>
      <c r="J111" s="34" t="s">
        <v>12</v>
      </c>
      <c r="K111" s="34" t="s">
        <v>11</v>
      </c>
      <c r="L111" s="34" t="s">
        <v>12</v>
      </c>
      <c r="M111" s="34" t="s">
        <v>12</v>
      </c>
      <c r="N111" s="34" t="s">
        <v>11</v>
      </c>
      <c r="O111" s="34" t="s">
        <v>19</v>
      </c>
      <c r="P111" s="34" t="s">
        <v>18</v>
      </c>
      <c r="Q111" s="34" t="s">
        <v>90</v>
      </c>
      <c r="R111" s="139"/>
      <c r="S111" s="120"/>
      <c r="T111" s="40"/>
      <c r="U111" s="40"/>
      <c r="V111" s="40"/>
      <c r="W111" s="40"/>
      <c r="X111" s="37">
        <f>9680-5324</f>
        <v>4356</v>
      </c>
      <c r="Y111" s="37"/>
      <c r="Z111" s="38">
        <f>X111</f>
        <v>4356</v>
      </c>
      <c r="AA111" s="36">
        <v>2019</v>
      </c>
      <c r="AB111" s="80"/>
      <c r="AC111" s="104"/>
      <c r="AD111" s="105"/>
      <c r="AE111" s="106"/>
    </row>
    <row r="112" spans="1:31" s="26" customFormat="1" ht="29.25" x14ac:dyDescent="0.25">
      <c r="A112" s="24"/>
      <c r="B112" s="24"/>
      <c r="C112" s="24"/>
      <c r="D112" s="24"/>
      <c r="E112" s="24"/>
      <c r="F112" s="24"/>
      <c r="G112" s="24"/>
      <c r="H112" s="24"/>
      <c r="I112" s="25"/>
      <c r="J112" s="24"/>
      <c r="K112" s="24"/>
      <c r="L112" s="24"/>
      <c r="M112" s="24"/>
      <c r="N112" s="24"/>
      <c r="O112" s="24"/>
      <c r="P112" s="24"/>
      <c r="Q112" s="24"/>
      <c r="R112" s="23" t="s">
        <v>45</v>
      </c>
      <c r="S112" s="10" t="s">
        <v>35</v>
      </c>
      <c r="T112" s="14"/>
      <c r="U112" s="14"/>
      <c r="V112" s="14"/>
      <c r="W112" s="14"/>
      <c r="X112" s="14">
        <v>1</v>
      </c>
      <c r="Y112" s="14">
        <v>1</v>
      </c>
      <c r="Z112" s="6">
        <f>X112</f>
        <v>1</v>
      </c>
      <c r="AA112" s="10">
        <v>2020</v>
      </c>
      <c r="AB112" s="80"/>
      <c r="AC112" s="104"/>
      <c r="AD112" s="105"/>
      <c r="AE112" s="106"/>
    </row>
    <row r="113" spans="1:32" s="26" customFormat="1" ht="48" customHeight="1" x14ac:dyDescent="0.25">
      <c r="A113" s="34" t="s">
        <v>11</v>
      </c>
      <c r="B113" s="34" t="s">
        <v>12</v>
      </c>
      <c r="C113" s="34" t="s">
        <v>13</v>
      </c>
      <c r="D113" s="34" t="s">
        <v>11</v>
      </c>
      <c r="E113" s="34" t="s">
        <v>21</v>
      </c>
      <c r="F113" s="34" t="s">
        <v>12</v>
      </c>
      <c r="G113" s="34" t="s">
        <v>13</v>
      </c>
      <c r="H113" s="34" t="s">
        <v>11</v>
      </c>
      <c r="I113" s="34" t="s">
        <v>19</v>
      </c>
      <c r="J113" s="34" t="s">
        <v>12</v>
      </c>
      <c r="K113" s="34" t="s">
        <v>11</v>
      </c>
      <c r="L113" s="34" t="s">
        <v>12</v>
      </c>
      <c r="M113" s="34" t="s">
        <v>98</v>
      </c>
      <c r="N113" s="34" t="s">
        <v>22</v>
      </c>
      <c r="O113" s="34" t="s">
        <v>19</v>
      </c>
      <c r="P113" s="34" t="s">
        <v>21</v>
      </c>
      <c r="Q113" s="34" t="s">
        <v>11</v>
      </c>
      <c r="R113" s="39" t="s">
        <v>104</v>
      </c>
      <c r="S113" s="36" t="s">
        <v>40</v>
      </c>
      <c r="T113" s="40"/>
      <c r="U113" s="40"/>
      <c r="V113" s="40"/>
      <c r="W113" s="40"/>
      <c r="X113" s="40"/>
      <c r="Y113" s="38">
        <f xml:space="preserve">                                              4966.7+145596.5+104+3144.1</f>
        <v>153811.30000000002</v>
      </c>
      <c r="Z113" s="38">
        <f>Y113</f>
        <v>153811.30000000002</v>
      </c>
      <c r="AA113" s="36">
        <v>2020</v>
      </c>
      <c r="AB113" s="80"/>
      <c r="AC113" s="104"/>
      <c r="AD113" s="105"/>
      <c r="AE113" s="106"/>
    </row>
    <row r="114" spans="1:32" s="26" customFormat="1" ht="30" x14ac:dyDescent="0.25">
      <c r="A114" s="24"/>
      <c r="B114" s="24"/>
      <c r="C114" s="24"/>
      <c r="D114" s="24"/>
      <c r="E114" s="24"/>
      <c r="F114" s="24"/>
      <c r="G114" s="24"/>
      <c r="H114" s="24"/>
      <c r="I114" s="25"/>
      <c r="J114" s="24"/>
      <c r="K114" s="24"/>
      <c r="L114" s="24"/>
      <c r="M114" s="24"/>
      <c r="N114" s="24"/>
      <c r="O114" s="24"/>
      <c r="P114" s="24"/>
      <c r="Q114" s="24"/>
      <c r="R114" s="67" t="s">
        <v>105</v>
      </c>
      <c r="S114" s="47" t="s">
        <v>97</v>
      </c>
      <c r="T114" s="14"/>
      <c r="U114" s="14"/>
      <c r="V114" s="14"/>
      <c r="W114" s="14"/>
      <c r="X114" s="14"/>
      <c r="Y114" s="68">
        <v>88.4</v>
      </c>
      <c r="Z114" s="69">
        <f>Y114</f>
        <v>88.4</v>
      </c>
      <c r="AA114" s="10">
        <v>2020</v>
      </c>
      <c r="AB114" s="80"/>
      <c r="AC114" s="104"/>
      <c r="AD114" s="105"/>
      <c r="AE114" s="106"/>
    </row>
    <row r="115" spans="1:32" s="48" customFormat="1" ht="45.6" customHeight="1" x14ac:dyDescent="0.25">
      <c r="A115" s="34" t="s">
        <v>11</v>
      </c>
      <c r="B115" s="34" t="s">
        <v>12</v>
      </c>
      <c r="C115" s="34" t="s">
        <v>13</v>
      </c>
      <c r="D115" s="34" t="s">
        <v>11</v>
      </c>
      <c r="E115" s="34" t="s">
        <v>21</v>
      </c>
      <c r="F115" s="34" t="s">
        <v>11</v>
      </c>
      <c r="G115" s="34" t="s">
        <v>20</v>
      </c>
      <c r="H115" s="34" t="s">
        <v>11</v>
      </c>
      <c r="I115" s="34" t="s">
        <v>19</v>
      </c>
      <c r="J115" s="34" t="s">
        <v>12</v>
      </c>
      <c r="K115" s="34" t="s">
        <v>11</v>
      </c>
      <c r="L115" s="34" t="s">
        <v>12</v>
      </c>
      <c r="M115" s="34" t="s">
        <v>11</v>
      </c>
      <c r="N115" s="34" t="s">
        <v>11</v>
      </c>
      <c r="O115" s="34" t="s">
        <v>11</v>
      </c>
      <c r="P115" s="34" t="s">
        <v>22</v>
      </c>
      <c r="Q115" s="34" t="s">
        <v>22</v>
      </c>
      <c r="R115" s="35" t="s">
        <v>257</v>
      </c>
      <c r="S115" s="36" t="s">
        <v>40</v>
      </c>
      <c r="T115" s="41"/>
      <c r="U115" s="41"/>
      <c r="V115" s="41"/>
      <c r="W115" s="41"/>
      <c r="X115" s="41"/>
      <c r="Y115" s="38">
        <f>2700-283.5</f>
        <v>2416.5</v>
      </c>
      <c r="Z115" s="38">
        <f>Y115</f>
        <v>2416.5</v>
      </c>
      <c r="AA115" s="36">
        <v>2020</v>
      </c>
      <c r="AB115" s="82"/>
      <c r="AC115" s="107"/>
      <c r="AD115" s="108"/>
      <c r="AE115" s="109"/>
    </row>
    <row r="116" spans="1:32" s="26" customFormat="1" ht="32.450000000000003" customHeight="1" x14ac:dyDescent="0.25">
      <c r="A116" s="24"/>
      <c r="B116" s="24"/>
      <c r="C116" s="24"/>
      <c r="D116" s="24"/>
      <c r="E116" s="24"/>
      <c r="F116" s="24"/>
      <c r="G116" s="24"/>
      <c r="H116" s="24"/>
      <c r="I116" s="25"/>
      <c r="J116" s="24"/>
      <c r="K116" s="24"/>
      <c r="L116" s="24"/>
      <c r="M116" s="24"/>
      <c r="N116" s="24"/>
      <c r="O116" s="24"/>
      <c r="P116" s="24"/>
      <c r="Q116" s="24"/>
      <c r="R116" s="23" t="s">
        <v>45</v>
      </c>
      <c r="S116" s="10" t="s">
        <v>35</v>
      </c>
      <c r="T116" s="14"/>
      <c r="U116" s="14"/>
      <c r="V116" s="14"/>
      <c r="W116" s="14"/>
      <c r="X116" s="14"/>
      <c r="Y116" s="14">
        <v>1</v>
      </c>
      <c r="Z116" s="6">
        <v>1</v>
      </c>
      <c r="AA116" s="10">
        <v>2020</v>
      </c>
      <c r="AB116" s="80"/>
      <c r="AC116" s="104"/>
      <c r="AD116" s="105"/>
      <c r="AE116" s="106"/>
    </row>
    <row r="117" spans="1:32" s="26" customFormat="1" ht="55.9" customHeight="1" x14ac:dyDescent="0.25">
      <c r="A117" s="34" t="s">
        <v>11</v>
      </c>
      <c r="B117" s="34" t="s">
        <v>12</v>
      </c>
      <c r="C117" s="34" t="s">
        <v>13</v>
      </c>
      <c r="D117" s="34" t="s">
        <v>11</v>
      </c>
      <c r="E117" s="34" t="s">
        <v>21</v>
      </c>
      <c r="F117" s="34" t="s">
        <v>12</v>
      </c>
      <c r="G117" s="34" t="s">
        <v>13</v>
      </c>
      <c r="H117" s="34" t="s">
        <v>27</v>
      </c>
      <c r="I117" s="34" t="s">
        <v>11</v>
      </c>
      <c r="J117" s="34" t="s">
        <v>22</v>
      </c>
      <c r="K117" s="34" t="s">
        <v>12</v>
      </c>
      <c r="L117" s="34" t="s">
        <v>18</v>
      </c>
      <c r="M117" s="34" t="s">
        <v>11</v>
      </c>
      <c r="N117" s="34" t="s">
        <v>11</v>
      </c>
      <c r="O117" s="34" t="s">
        <v>11</v>
      </c>
      <c r="P117" s="34" t="s">
        <v>12</v>
      </c>
      <c r="Q117" s="34" t="s">
        <v>21</v>
      </c>
      <c r="R117" s="39" t="s">
        <v>106</v>
      </c>
      <c r="S117" s="36" t="s">
        <v>40</v>
      </c>
      <c r="T117" s="41"/>
      <c r="U117" s="41"/>
      <c r="V117" s="41"/>
      <c r="W117" s="41"/>
      <c r="X117" s="38">
        <v>1000</v>
      </c>
      <c r="Y117" s="38"/>
      <c r="Z117" s="38">
        <f>Y117+X117</f>
        <v>1000</v>
      </c>
      <c r="AA117" s="36">
        <v>2019</v>
      </c>
      <c r="AB117" s="80"/>
      <c r="AC117" s="104"/>
      <c r="AD117" s="105"/>
      <c r="AE117" s="106"/>
    </row>
    <row r="118" spans="1:32" s="26" customFormat="1" ht="32.450000000000003" customHeight="1" x14ac:dyDescent="0.25">
      <c r="A118" s="24"/>
      <c r="B118" s="24"/>
      <c r="C118" s="24"/>
      <c r="D118" s="24"/>
      <c r="E118" s="24"/>
      <c r="F118" s="24"/>
      <c r="G118" s="24"/>
      <c r="H118" s="24"/>
      <c r="I118" s="25"/>
      <c r="J118" s="24"/>
      <c r="K118" s="24"/>
      <c r="L118" s="24"/>
      <c r="M118" s="24"/>
      <c r="N118" s="24"/>
      <c r="O118" s="24"/>
      <c r="P118" s="24"/>
      <c r="Q118" s="24"/>
      <c r="R118" s="23" t="s">
        <v>45</v>
      </c>
      <c r="S118" s="10" t="s">
        <v>35</v>
      </c>
      <c r="T118" s="14"/>
      <c r="U118" s="14"/>
      <c r="V118" s="14"/>
      <c r="W118" s="14"/>
      <c r="X118" s="14">
        <v>1</v>
      </c>
      <c r="Y118" s="14"/>
      <c r="Z118" s="6">
        <v>1</v>
      </c>
      <c r="AA118" s="10">
        <v>2019</v>
      </c>
      <c r="AB118" s="80"/>
      <c r="AC118" s="104"/>
      <c r="AD118" s="105"/>
      <c r="AE118" s="106"/>
    </row>
    <row r="119" spans="1:32" s="26" customFormat="1" ht="32.450000000000003" customHeight="1" x14ac:dyDescent="0.25">
      <c r="A119" s="34" t="s">
        <v>11</v>
      </c>
      <c r="B119" s="34" t="s">
        <v>12</v>
      </c>
      <c r="C119" s="34" t="s">
        <v>13</v>
      </c>
      <c r="D119" s="34" t="s">
        <v>11</v>
      </c>
      <c r="E119" s="34" t="s">
        <v>21</v>
      </c>
      <c r="F119" s="34" t="s">
        <v>11</v>
      </c>
      <c r="G119" s="34" t="s">
        <v>20</v>
      </c>
      <c r="H119" s="34" t="s">
        <v>11</v>
      </c>
      <c r="I119" s="34" t="s">
        <v>19</v>
      </c>
      <c r="J119" s="34" t="s">
        <v>12</v>
      </c>
      <c r="K119" s="34" t="s">
        <v>11</v>
      </c>
      <c r="L119" s="34" t="s">
        <v>12</v>
      </c>
      <c r="M119" s="34" t="s">
        <v>11</v>
      </c>
      <c r="N119" s="34" t="s">
        <v>11</v>
      </c>
      <c r="O119" s="34" t="s">
        <v>11</v>
      </c>
      <c r="P119" s="34" t="s">
        <v>22</v>
      </c>
      <c r="Q119" s="34" t="s">
        <v>13</v>
      </c>
      <c r="R119" s="89" t="s">
        <v>258</v>
      </c>
      <c r="S119" s="90" t="s">
        <v>40</v>
      </c>
      <c r="T119" s="41"/>
      <c r="U119" s="41"/>
      <c r="V119" s="41"/>
      <c r="W119" s="41"/>
      <c r="X119" s="41"/>
      <c r="Y119" s="38">
        <v>162.5</v>
      </c>
      <c r="Z119" s="38">
        <f>Y119</f>
        <v>162.5</v>
      </c>
      <c r="AA119" s="36">
        <v>2020</v>
      </c>
      <c r="AB119" s="80"/>
      <c r="AC119" s="104"/>
      <c r="AD119" s="105"/>
      <c r="AE119" s="106"/>
    </row>
    <row r="120" spans="1:32" s="26" customFormat="1" ht="42" customHeight="1" x14ac:dyDescent="0.25">
      <c r="A120" s="24"/>
      <c r="B120" s="24"/>
      <c r="C120" s="24"/>
      <c r="D120" s="24"/>
      <c r="E120" s="24"/>
      <c r="F120" s="24"/>
      <c r="G120" s="24"/>
      <c r="H120" s="24"/>
      <c r="I120" s="25"/>
      <c r="J120" s="24"/>
      <c r="K120" s="24"/>
      <c r="L120" s="24"/>
      <c r="M120" s="24"/>
      <c r="N120" s="24"/>
      <c r="O120" s="24"/>
      <c r="P120" s="24"/>
      <c r="Q120" s="24"/>
      <c r="R120" s="23" t="s">
        <v>45</v>
      </c>
      <c r="S120" s="10" t="s">
        <v>35</v>
      </c>
      <c r="T120" s="14"/>
      <c r="U120" s="14"/>
      <c r="V120" s="14"/>
      <c r="W120" s="14"/>
      <c r="X120" s="14"/>
      <c r="Y120" s="14">
        <v>1</v>
      </c>
      <c r="Z120" s="6">
        <v>1</v>
      </c>
      <c r="AA120" s="10">
        <v>2020</v>
      </c>
      <c r="AB120" s="80"/>
      <c r="AC120" s="104"/>
      <c r="AD120" s="105"/>
      <c r="AE120" s="106"/>
    </row>
    <row r="121" spans="1:32" s="31" customFormat="1" ht="52.15" customHeight="1" x14ac:dyDescent="0.25">
      <c r="A121" s="70"/>
      <c r="B121" s="70"/>
      <c r="C121" s="70"/>
      <c r="D121" s="70" t="s">
        <v>11</v>
      </c>
      <c r="E121" s="70" t="s">
        <v>21</v>
      </c>
      <c r="F121" s="70" t="s">
        <v>11</v>
      </c>
      <c r="G121" s="70" t="s">
        <v>20</v>
      </c>
      <c r="H121" s="70" t="s">
        <v>11</v>
      </c>
      <c r="I121" s="70" t="s">
        <v>19</v>
      </c>
      <c r="J121" s="70" t="s">
        <v>12</v>
      </c>
      <c r="K121" s="70" t="s">
        <v>11</v>
      </c>
      <c r="L121" s="70" t="s">
        <v>13</v>
      </c>
      <c r="M121" s="70" t="s">
        <v>11</v>
      </c>
      <c r="N121" s="70" t="s">
        <v>11</v>
      </c>
      <c r="O121" s="70" t="s">
        <v>11</v>
      </c>
      <c r="P121" s="70" t="s">
        <v>11</v>
      </c>
      <c r="Q121" s="70" t="s">
        <v>11</v>
      </c>
      <c r="R121" s="71" t="s">
        <v>25</v>
      </c>
      <c r="S121" s="18" t="s">
        <v>40</v>
      </c>
      <c r="T121" s="11">
        <f>T126+T143</f>
        <v>259621.5</v>
      </c>
      <c r="U121" s="11">
        <f>U126+U143</f>
        <v>238774.5</v>
      </c>
      <c r="V121" s="11">
        <f>V125+V143</f>
        <v>637877.69999999995</v>
      </c>
      <c r="W121" s="11">
        <f>W125+W143</f>
        <v>235278.7</v>
      </c>
      <c r="X121" s="11">
        <f>X125+X143+X220</f>
        <v>1008896</v>
      </c>
      <c r="Y121" s="11">
        <f>Y125+Y143+Y220</f>
        <v>1808950.8</v>
      </c>
      <c r="Z121" s="11">
        <f>T121+U121+V121+W121+X121+Y121</f>
        <v>4189399.2</v>
      </c>
      <c r="AA121" s="18">
        <v>2020</v>
      </c>
      <c r="AB121" s="80"/>
      <c r="AC121" s="104"/>
      <c r="AD121" s="105"/>
      <c r="AE121" s="106"/>
      <c r="AF121" s="26"/>
    </row>
    <row r="122" spans="1:32" s="2" customFormat="1" ht="54" customHeight="1" x14ac:dyDescent="0.25">
      <c r="A122" s="24"/>
      <c r="B122" s="24"/>
      <c r="C122" s="24"/>
      <c r="D122" s="24"/>
      <c r="E122" s="24"/>
      <c r="F122" s="24"/>
      <c r="G122" s="24"/>
      <c r="H122" s="24"/>
      <c r="I122" s="25"/>
      <c r="J122" s="24"/>
      <c r="K122" s="24"/>
      <c r="L122" s="24"/>
      <c r="M122" s="24"/>
      <c r="N122" s="24"/>
      <c r="O122" s="24"/>
      <c r="P122" s="24"/>
      <c r="Q122" s="24"/>
      <c r="R122" s="23" t="s">
        <v>146</v>
      </c>
      <c r="S122" s="10" t="s">
        <v>41</v>
      </c>
      <c r="T122" s="8">
        <f>T137+T177</f>
        <v>223.1</v>
      </c>
      <c r="U122" s="8">
        <f t="shared" ref="U122:Y122" si="9">U137+U177</f>
        <v>315.7</v>
      </c>
      <c r="V122" s="8">
        <f t="shared" si="9"/>
        <v>104</v>
      </c>
      <c r="W122" s="8">
        <f t="shared" si="9"/>
        <v>134.80000000000001</v>
      </c>
      <c r="X122" s="8">
        <f t="shared" si="9"/>
        <v>12.1</v>
      </c>
      <c r="Y122" s="8">
        <f t="shared" si="9"/>
        <v>149.49699999999999</v>
      </c>
      <c r="Z122" s="5">
        <f>T122+U122+V122+W122+X122+Y122</f>
        <v>939.19699999999989</v>
      </c>
      <c r="AA122" s="10">
        <v>2020</v>
      </c>
      <c r="AB122" s="80"/>
      <c r="AC122" s="104"/>
      <c r="AD122" s="105"/>
      <c r="AE122" s="106"/>
      <c r="AF122" s="26"/>
    </row>
    <row r="123" spans="1:32" s="2" customFormat="1" ht="34.15" customHeight="1" x14ac:dyDescent="0.25">
      <c r="A123" s="24"/>
      <c r="B123" s="24"/>
      <c r="C123" s="24"/>
      <c r="D123" s="24"/>
      <c r="E123" s="24"/>
      <c r="F123" s="24"/>
      <c r="G123" s="24"/>
      <c r="H123" s="24"/>
      <c r="I123" s="25"/>
      <c r="J123" s="24"/>
      <c r="K123" s="24"/>
      <c r="L123" s="24"/>
      <c r="M123" s="24"/>
      <c r="N123" s="24"/>
      <c r="O123" s="24"/>
      <c r="P123" s="24"/>
      <c r="Q123" s="24"/>
      <c r="R123" s="23" t="s">
        <v>147</v>
      </c>
      <c r="S123" s="10" t="s">
        <v>41</v>
      </c>
      <c r="T123" s="8"/>
      <c r="U123" s="8"/>
      <c r="V123" s="8"/>
      <c r="W123" s="8">
        <f>W140+W219</f>
        <v>20.7</v>
      </c>
      <c r="X123" s="8"/>
      <c r="Y123" s="8">
        <f>Y140+Y219+Y226</f>
        <v>13.4406</v>
      </c>
      <c r="Z123" s="5">
        <f>T123+U123+V123+W123+X123+Y123</f>
        <v>34.140599999999999</v>
      </c>
      <c r="AA123" s="10">
        <v>2020</v>
      </c>
      <c r="AB123" s="80"/>
      <c r="AC123" s="104"/>
      <c r="AD123" s="105"/>
      <c r="AE123" s="106"/>
      <c r="AF123" s="26"/>
    </row>
    <row r="124" spans="1:32" s="2" customFormat="1" ht="51" customHeight="1" x14ac:dyDescent="0.25">
      <c r="A124" s="24"/>
      <c r="B124" s="24"/>
      <c r="C124" s="24"/>
      <c r="D124" s="24"/>
      <c r="E124" s="24"/>
      <c r="F124" s="24"/>
      <c r="G124" s="24"/>
      <c r="H124" s="24"/>
      <c r="I124" s="25"/>
      <c r="J124" s="24"/>
      <c r="K124" s="24"/>
      <c r="L124" s="24"/>
      <c r="M124" s="24"/>
      <c r="N124" s="24"/>
      <c r="O124" s="24"/>
      <c r="P124" s="24"/>
      <c r="Q124" s="24"/>
      <c r="R124" s="12" t="s">
        <v>148</v>
      </c>
      <c r="S124" s="10" t="s">
        <v>2</v>
      </c>
      <c r="T124" s="8"/>
      <c r="U124" s="8"/>
      <c r="V124" s="8"/>
      <c r="W124" s="8"/>
      <c r="X124" s="8">
        <f>X223</f>
        <v>35.6</v>
      </c>
      <c r="Y124" s="8">
        <f>Y223</f>
        <v>61.6</v>
      </c>
      <c r="Z124" s="5">
        <f>X124+Y124</f>
        <v>97.2</v>
      </c>
      <c r="AA124" s="10">
        <v>2020</v>
      </c>
      <c r="AB124" s="80"/>
      <c r="AC124" s="104"/>
      <c r="AD124" s="105"/>
      <c r="AE124" s="106"/>
      <c r="AF124" s="26"/>
    </row>
    <row r="125" spans="1:32" s="2" customFormat="1" ht="30" x14ac:dyDescent="0.25">
      <c r="A125" s="34" t="s">
        <v>11</v>
      </c>
      <c r="B125" s="34" t="s">
        <v>12</v>
      </c>
      <c r="C125" s="34" t="s">
        <v>13</v>
      </c>
      <c r="D125" s="34" t="s">
        <v>11</v>
      </c>
      <c r="E125" s="34" t="s">
        <v>21</v>
      </c>
      <c r="F125" s="34" t="s">
        <v>11</v>
      </c>
      <c r="G125" s="34" t="s">
        <v>20</v>
      </c>
      <c r="H125" s="34" t="s">
        <v>11</v>
      </c>
      <c r="I125" s="34" t="s">
        <v>19</v>
      </c>
      <c r="J125" s="34" t="s">
        <v>12</v>
      </c>
      <c r="K125" s="34" t="s">
        <v>11</v>
      </c>
      <c r="L125" s="34" t="s">
        <v>13</v>
      </c>
      <c r="M125" s="34" t="s">
        <v>11</v>
      </c>
      <c r="N125" s="34" t="s">
        <v>11</v>
      </c>
      <c r="O125" s="34" t="s">
        <v>11</v>
      </c>
      <c r="P125" s="34" t="s">
        <v>11</v>
      </c>
      <c r="Q125" s="34" t="s">
        <v>11</v>
      </c>
      <c r="R125" s="35" t="s">
        <v>122</v>
      </c>
      <c r="S125" s="36" t="s">
        <v>40</v>
      </c>
      <c r="T125" s="38">
        <f>28017.3+2000-10639.7</f>
        <v>19377.599999999999</v>
      </c>
      <c r="U125" s="38">
        <f>10000+2950-1039.8-1000</f>
        <v>10910.2</v>
      </c>
      <c r="V125" s="38">
        <f>V126+V127</f>
        <v>7818.5</v>
      </c>
      <c r="W125" s="38">
        <f>W126+W127+W128+W129+W130+W131</f>
        <v>72494.600000000006</v>
      </c>
      <c r="X125" s="38">
        <f>X126+X127+X128+X129+X130+X131+X132+X133+X134+X135</f>
        <v>132155.70000000001</v>
      </c>
      <c r="Y125" s="38">
        <f>Y126+Y127+Y128+Y129+Y130+Y131+Y132+Y133+Y134+Y135</f>
        <v>225486</v>
      </c>
      <c r="Z125" s="38">
        <f>T125+U125+V125+W125+X125+Y125</f>
        <v>468242.60000000003</v>
      </c>
      <c r="AA125" s="36">
        <v>2020</v>
      </c>
      <c r="AB125" s="80"/>
      <c r="AC125" s="104"/>
      <c r="AD125" s="105"/>
      <c r="AE125" s="106"/>
      <c r="AF125" s="26"/>
    </row>
    <row r="126" spans="1:32" ht="27.6" customHeight="1" x14ac:dyDescent="0.25">
      <c r="A126" s="34" t="s">
        <v>11</v>
      </c>
      <c r="B126" s="34" t="s">
        <v>12</v>
      </c>
      <c r="C126" s="34" t="s">
        <v>13</v>
      </c>
      <c r="D126" s="34" t="s">
        <v>11</v>
      </c>
      <c r="E126" s="34" t="s">
        <v>21</v>
      </c>
      <c r="F126" s="34" t="s">
        <v>11</v>
      </c>
      <c r="G126" s="34" t="s">
        <v>20</v>
      </c>
      <c r="H126" s="34" t="s">
        <v>11</v>
      </c>
      <c r="I126" s="34" t="s">
        <v>19</v>
      </c>
      <c r="J126" s="34" t="s">
        <v>12</v>
      </c>
      <c r="K126" s="34" t="s">
        <v>11</v>
      </c>
      <c r="L126" s="34" t="s">
        <v>13</v>
      </c>
      <c r="M126" s="34" t="s">
        <v>11</v>
      </c>
      <c r="N126" s="34" t="s">
        <v>11</v>
      </c>
      <c r="O126" s="34" t="s">
        <v>11</v>
      </c>
      <c r="P126" s="34" t="s">
        <v>11</v>
      </c>
      <c r="Q126" s="34" t="s">
        <v>11</v>
      </c>
      <c r="R126" s="121" t="s">
        <v>122</v>
      </c>
      <c r="S126" s="119" t="s">
        <v>40</v>
      </c>
      <c r="T126" s="37">
        <f>28017.3+2000-10639.7</f>
        <v>19377.599999999999</v>
      </c>
      <c r="U126" s="37">
        <f>10000+2950-1039.8-1000</f>
        <v>10910.2</v>
      </c>
      <c r="V126" s="37">
        <f>1121.5-1021.5+1021.5</f>
        <v>1121.5</v>
      </c>
      <c r="W126" s="37">
        <f>9035.6+3797.1-11656.7+5364.1-206-2400-1076-2089.3-100</f>
        <v>668.80000000000018</v>
      </c>
      <c r="X126" s="37">
        <f>3087.1+4037.3+151.3+213.6-2885.9-2250.7-4.7+151.7-147</f>
        <v>2352.6999999999998</v>
      </c>
      <c r="Y126" s="37">
        <f>12282.8+13996.5+121</f>
        <v>26400.3</v>
      </c>
      <c r="Z126" s="38">
        <f>T126+U126+V126+W126+X126+Y126</f>
        <v>60831.099999999991</v>
      </c>
      <c r="AA126" s="36">
        <v>2020</v>
      </c>
      <c r="AB126" s="87"/>
    </row>
    <row r="127" spans="1:32" ht="27.6" customHeight="1" x14ac:dyDescent="0.25">
      <c r="A127" s="34" t="s">
        <v>11</v>
      </c>
      <c r="B127" s="34" t="s">
        <v>12</v>
      </c>
      <c r="C127" s="34" t="s">
        <v>13</v>
      </c>
      <c r="D127" s="34" t="s">
        <v>11</v>
      </c>
      <c r="E127" s="34" t="s">
        <v>21</v>
      </c>
      <c r="F127" s="34" t="s">
        <v>11</v>
      </c>
      <c r="G127" s="34" t="s">
        <v>20</v>
      </c>
      <c r="H127" s="34" t="s">
        <v>11</v>
      </c>
      <c r="I127" s="34" t="s">
        <v>19</v>
      </c>
      <c r="J127" s="34" t="s">
        <v>12</v>
      </c>
      <c r="K127" s="34" t="s">
        <v>11</v>
      </c>
      <c r="L127" s="34" t="s">
        <v>13</v>
      </c>
      <c r="M127" s="34" t="s">
        <v>12</v>
      </c>
      <c r="N127" s="34" t="s">
        <v>11</v>
      </c>
      <c r="O127" s="34" t="s">
        <v>13</v>
      </c>
      <c r="P127" s="34" t="s">
        <v>11</v>
      </c>
      <c r="Q127" s="34" t="s">
        <v>74</v>
      </c>
      <c r="R127" s="122"/>
      <c r="S127" s="120"/>
      <c r="T127" s="37"/>
      <c r="U127" s="37"/>
      <c r="V127" s="37">
        <v>6697</v>
      </c>
      <c r="W127" s="37"/>
      <c r="X127" s="37"/>
      <c r="Y127" s="37"/>
      <c r="Z127" s="38">
        <f>V127</f>
        <v>6697</v>
      </c>
      <c r="AA127" s="36">
        <v>2017</v>
      </c>
      <c r="AB127" s="87"/>
    </row>
    <row r="128" spans="1:32" ht="28.9" customHeight="1" x14ac:dyDescent="0.25">
      <c r="A128" s="34" t="s">
        <v>11</v>
      </c>
      <c r="B128" s="34" t="s">
        <v>12</v>
      </c>
      <c r="C128" s="34" t="s">
        <v>13</v>
      </c>
      <c r="D128" s="34" t="s">
        <v>11</v>
      </c>
      <c r="E128" s="34" t="s">
        <v>21</v>
      </c>
      <c r="F128" s="34" t="s">
        <v>11</v>
      </c>
      <c r="G128" s="34" t="s">
        <v>20</v>
      </c>
      <c r="H128" s="34" t="s">
        <v>11</v>
      </c>
      <c r="I128" s="34" t="s">
        <v>19</v>
      </c>
      <c r="J128" s="34" t="s">
        <v>12</v>
      </c>
      <c r="K128" s="34" t="s">
        <v>11</v>
      </c>
      <c r="L128" s="34" t="s">
        <v>13</v>
      </c>
      <c r="M128" s="34" t="s">
        <v>12</v>
      </c>
      <c r="N128" s="34" t="s">
        <v>11</v>
      </c>
      <c r="O128" s="34" t="s">
        <v>19</v>
      </c>
      <c r="P128" s="34" t="s">
        <v>18</v>
      </c>
      <c r="Q128" s="34" t="s">
        <v>21</v>
      </c>
      <c r="R128" s="121" t="s">
        <v>123</v>
      </c>
      <c r="S128" s="119" t="s">
        <v>40</v>
      </c>
      <c r="T128" s="37"/>
      <c r="U128" s="37"/>
      <c r="V128" s="37"/>
      <c r="W128" s="37">
        <f>64577.6</f>
        <v>64577.599999999999</v>
      </c>
      <c r="X128" s="37">
        <v>84736</v>
      </c>
      <c r="Y128" s="37">
        <f>84800+49904.7</f>
        <v>134704.70000000001</v>
      </c>
      <c r="Z128" s="38">
        <f>W128+X128+Y128</f>
        <v>284018.30000000005</v>
      </c>
      <c r="AA128" s="36">
        <v>2020</v>
      </c>
      <c r="AB128" s="45"/>
    </row>
    <row r="129" spans="1:30" ht="31.15" customHeight="1" x14ac:dyDescent="0.25">
      <c r="A129" s="34" t="s">
        <v>11</v>
      </c>
      <c r="B129" s="34" t="s">
        <v>12</v>
      </c>
      <c r="C129" s="34" t="s">
        <v>13</v>
      </c>
      <c r="D129" s="34" t="s">
        <v>11</v>
      </c>
      <c r="E129" s="34" t="s">
        <v>21</v>
      </c>
      <c r="F129" s="34" t="s">
        <v>11</v>
      </c>
      <c r="G129" s="34" t="s">
        <v>20</v>
      </c>
      <c r="H129" s="34" t="s">
        <v>11</v>
      </c>
      <c r="I129" s="34" t="s">
        <v>19</v>
      </c>
      <c r="J129" s="34" t="s">
        <v>12</v>
      </c>
      <c r="K129" s="34" t="s">
        <v>11</v>
      </c>
      <c r="L129" s="34" t="s">
        <v>13</v>
      </c>
      <c r="M129" s="34" t="s">
        <v>65</v>
      </c>
      <c r="N129" s="34" t="s">
        <v>11</v>
      </c>
      <c r="O129" s="34" t="s">
        <v>19</v>
      </c>
      <c r="P129" s="34" t="s">
        <v>18</v>
      </c>
      <c r="Q129" s="34" t="s">
        <v>21</v>
      </c>
      <c r="R129" s="122"/>
      <c r="S129" s="120"/>
      <c r="T129" s="37"/>
      <c r="U129" s="37"/>
      <c r="V129" s="37"/>
      <c r="W129" s="37"/>
      <c r="X129" s="37">
        <f>41766.9-20582.9-308.5+107</f>
        <v>20982.5</v>
      </c>
      <c r="Y129" s="37">
        <v>31284.7</v>
      </c>
      <c r="Z129" s="38">
        <f t="shared" ref="Z129:Z135" si="10">W129+X129+Y129</f>
        <v>52267.199999999997</v>
      </c>
      <c r="AA129" s="36">
        <v>2020</v>
      </c>
      <c r="AB129" s="45"/>
      <c r="AD129" s="102"/>
    </row>
    <row r="130" spans="1:30" ht="26.45" customHeight="1" x14ac:dyDescent="0.25">
      <c r="A130" s="34" t="s">
        <v>11</v>
      </c>
      <c r="B130" s="34" t="s">
        <v>12</v>
      </c>
      <c r="C130" s="34" t="s">
        <v>13</v>
      </c>
      <c r="D130" s="34" t="s">
        <v>11</v>
      </c>
      <c r="E130" s="34" t="s">
        <v>21</v>
      </c>
      <c r="F130" s="34" t="s">
        <v>11</v>
      </c>
      <c r="G130" s="34" t="s">
        <v>20</v>
      </c>
      <c r="H130" s="34" t="s">
        <v>11</v>
      </c>
      <c r="I130" s="34" t="s">
        <v>19</v>
      </c>
      <c r="J130" s="34" t="s">
        <v>12</v>
      </c>
      <c r="K130" s="34" t="s">
        <v>11</v>
      </c>
      <c r="L130" s="34" t="s">
        <v>13</v>
      </c>
      <c r="M130" s="34" t="s">
        <v>12</v>
      </c>
      <c r="N130" s="34" t="s">
        <v>11</v>
      </c>
      <c r="O130" s="34" t="s">
        <v>19</v>
      </c>
      <c r="P130" s="34" t="s">
        <v>18</v>
      </c>
      <c r="Q130" s="34" t="s">
        <v>18</v>
      </c>
      <c r="R130" s="121" t="s">
        <v>124</v>
      </c>
      <c r="S130" s="119" t="s">
        <v>40</v>
      </c>
      <c r="T130" s="37"/>
      <c r="U130" s="37"/>
      <c r="V130" s="37"/>
      <c r="W130" s="37">
        <v>7248.2</v>
      </c>
      <c r="X130" s="37">
        <v>7984.5</v>
      </c>
      <c r="Y130" s="37">
        <v>11075.2</v>
      </c>
      <c r="Z130" s="38">
        <f t="shared" si="10"/>
        <v>26307.9</v>
      </c>
      <c r="AA130" s="36">
        <v>2020</v>
      </c>
      <c r="AB130" s="45"/>
      <c r="AD130" s="102"/>
    </row>
    <row r="131" spans="1:30" ht="27.6" customHeight="1" x14ac:dyDescent="0.25">
      <c r="A131" s="34" t="s">
        <v>11</v>
      </c>
      <c r="B131" s="34" t="s">
        <v>12</v>
      </c>
      <c r="C131" s="34" t="s">
        <v>13</v>
      </c>
      <c r="D131" s="34" t="s">
        <v>11</v>
      </c>
      <c r="E131" s="34" t="s">
        <v>21</v>
      </c>
      <c r="F131" s="34" t="s">
        <v>11</v>
      </c>
      <c r="G131" s="34" t="s">
        <v>20</v>
      </c>
      <c r="H131" s="34" t="s">
        <v>11</v>
      </c>
      <c r="I131" s="34" t="s">
        <v>19</v>
      </c>
      <c r="J131" s="34" t="s">
        <v>12</v>
      </c>
      <c r="K131" s="34" t="s">
        <v>11</v>
      </c>
      <c r="L131" s="34" t="s">
        <v>13</v>
      </c>
      <c r="M131" s="34" t="s">
        <v>65</v>
      </c>
      <c r="N131" s="34" t="s">
        <v>11</v>
      </c>
      <c r="O131" s="34" t="s">
        <v>19</v>
      </c>
      <c r="P131" s="34" t="s">
        <v>18</v>
      </c>
      <c r="Q131" s="34" t="s">
        <v>18</v>
      </c>
      <c r="R131" s="122"/>
      <c r="S131" s="120"/>
      <c r="T131" s="37"/>
      <c r="U131" s="37"/>
      <c r="V131" s="37"/>
      <c r="W131" s="37"/>
      <c r="X131" s="37"/>
      <c r="Y131" s="37">
        <v>2768.8</v>
      </c>
      <c r="Z131" s="38">
        <f t="shared" si="10"/>
        <v>2768.8</v>
      </c>
      <c r="AA131" s="36">
        <v>2020</v>
      </c>
      <c r="AB131" s="43"/>
    </row>
    <row r="132" spans="1:30" ht="29.45" customHeight="1" x14ac:dyDescent="0.25">
      <c r="A132" s="34" t="s">
        <v>11</v>
      </c>
      <c r="B132" s="34" t="s">
        <v>12</v>
      </c>
      <c r="C132" s="34" t="s">
        <v>13</v>
      </c>
      <c r="D132" s="34" t="s">
        <v>11</v>
      </c>
      <c r="E132" s="34" t="s">
        <v>21</v>
      </c>
      <c r="F132" s="34" t="s">
        <v>11</v>
      </c>
      <c r="G132" s="34" t="s">
        <v>20</v>
      </c>
      <c r="H132" s="34" t="s">
        <v>11</v>
      </c>
      <c r="I132" s="34" t="s">
        <v>19</v>
      </c>
      <c r="J132" s="34" t="s">
        <v>12</v>
      </c>
      <c r="K132" s="34" t="s">
        <v>11</v>
      </c>
      <c r="L132" s="34" t="s">
        <v>13</v>
      </c>
      <c r="M132" s="34" t="s">
        <v>12</v>
      </c>
      <c r="N132" s="34" t="s">
        <v>11</v>
      </c>
      <c r="O132" s="34" t="s">
        <v>19</v>
      </c>
      <c r="P132" s="34" t="s">
        <v>18</v>
      </c>
      <c r="Q132" s="34" t="s">
        <v>91</v>
      </c>
      <c r="R132" s="121" t="s">
        <v>125</v>
      </c>
      <c r="S132" s="119" t="s">
        <v>40</v>
      </c>
      <c r="T132" s="37"/>
      <c r="U132" s="37"/>
      <c r="V132" s="37"/>
      <c r="W132" s="37"/>
      <c r="X132" s="37">
        <v>400</v>
      </c>
      <c r="Y132" s="37"/>
      <c r="Z132" s="38">
        <f t="shared" si="10"/>
        <v>400</v>
      </c>
      <c r="AA132" s="36">
        <v>2019</v>
      </c>
      <c r="AB132" s="43"/>
    </row>
    <row r="133" spans="1:30" ht="28.9" customHeight="1" x14ac:dyDescent="0.25">
      <c r="A133" s="34" t="s">
        <v>11</v>
      </c>
      <c r="B133" s="34" t="s">
        <v>12</v>
      </c>
      <c r="C133" s="34" t="s">
        <v>13</v>
      </c>
      <c r="D133" s="34" t="s">
        <v>11</v>
      </c>
      <c r="E133" s="34" t="s">
        <v>21</v>
      </c>
      <c r="F133" s="34" t="s">
        <v>11</v>
      </c>
      <c r="G133" s="34" t="s">
        <v>20</v>
      </c>
      <c r="H133" s="34" t="s">
        <v>11</v>
      </c>
      <c r="I133" s="34" t="s">
        <v>19</v>
      </c>
      <c r="J133" s="34" t="s">
        <v>12</v>
      </c>
      <c r="K133" s="34" t="s">
        <v>11</v>
      </c>
      <c r="L133" s="34" t="s">
        <v>13</v>
      </c>
      <c r="M133" s="34" t="s">
        <v>65</v>
      </c>
      <c r="N133" s="34" t="s">
        <v>11</v>
      </c>
      <c r="O133" s="34" t="s">
        <v>19</v>
      </c>
      <c r="P133" s="34" t="s">
        <v>18</v>
      </c>
      <c r="Q133" s="34" t="s">
        <v>91</v>
      </c>
      <c r="R133" s="122"/>
      <c r="S133" s="120"/>
      <c r="T133" s="37"/>
      <c r="U133" s="37"/>
      <c r="V133" s="37"/>
      <c r="W133" s="37"/>
      <c r="X133" s="37">
        <f>100-40+40</f>
        <v>100</v>
      </c>
      <c r="Y133" s="37"/>
      <c r="Z133" s="38">
        <f t="shared" si="10"/>
        <v>100</v>
      </c>
      <c r="AA133" s="36">
        <v>2019</v>
      </c>
      <c r="AB133" s="43"/>
    </row>
    <row r="134" spans="1:30" ht="31.9" customHeight="1" x14ac:dyDescent="0.25">
      <c r="A134" s="34" t="s">
        <v>11</v>
      </c>
      <c r="B134" s="34" t="s">
        <v>12</v>
      </c>
      <c r="C134" s="34" t="s">
        <v>13</v>
      </c>
      <c r="D134" s="34" t="s">
        <v>11</v>
      </c>
      <c r="E134" s="34" t="s">
        <v>21</v>
      </c>
      <c r="F134" s="34" t="s">
        <v>11</v>
      </c>
      <c r="G134" s="34" t="s">
        <v>20</v>
      </c>
      <c r="H134" s="34" t="s">
        <v>11</v>
      </c>
      <c r="I134" s="34" t="s">
        <v>19</v>
      </c>
      <c r="J134" s="34" t="s">
        <v>12</v>
      </c>
      <c r="K134" s="34" t="s">
        <v>11</v>
      </c>
      <c r="L134" s="34" t="s">
        <v>13</v>
      </c>
      <c r="M134" s="34" t="s">
        <v>12</v>
      </c>
      <c r="N134" s="34" t="s">
        <v>11</v>
      </c>
      <c r="O134" s="34" t="s">
        <v>19</v>
      </c>
      <c r="P134" s="34" t="s">
        <v>18</v>
      </c>
      <c r="Q134" s="34" t="s">
        <v>92</v>
      </c>
      <c r="R134" s="121" t="s">
        <v>126</v>
      </c>
      <c r="S134" s="119" t="s">
        <v>40</v>
      </c>
      <c r="T134" s="37"/>
      <c r="U134" s="37"/>
      <c r="V134" s="37"/>
      <c r="W134" s="37"/>
      <c r="X134" s="37">
        <v>15600</v>
      </c>
      <c r="Y134" s="37">
        <f>16504.8-1103</f>
        <v>15401.8</v>
      </c>
      <c r="Z134" s="38">
        <f t="shared" si="10"/>
        <v>31001.8</v>
      </c>
      <c r="AA134" s="36">
        <v>2020</v>
      </c>
      <c r="AB134" s="43"/>
    </row>
    <row r="135" spans="1:30" ht="26.45" customHeight="1" x14ac:dyDescent="0.25">
      <c r="A135" s="34" t="s">
        <v>11</v>
      </c>
      <c r="B135" s="34" t="s">
        <v>12</v>
      </c>
      <c r="C135" s="34" t="s">
        <v>13</v>
      </c>
      <c r="D135" s="34" t="s">
        <v>11</v>
      </c>
      <c r="E135" s="34" t="s">
        <v>21</v>
      </c>
      <c r="F135" s="34" t="s">
        <v>11</v>
      </c>
      <c r="G135" s="34" t="s">
        <v>20</v>
      </c>
      <c r="H135" s="34" t="s">
        <v>11</v>
      </c>
      <c r="I135" s="34" t="s">
        <v>19</v>
      </c>
      <c r="J135" s="34" t="s">
        <v>12</v>
      </c>
      <c r="K135" s="34" t="s">
        <v>11</v>
      </c>
      <c r="L135" s="34" t="s">
        <v>13</v>
      </c>
      <c r="M135" s="34" t="s">
        <v>65</v>
      </c>
      <c r="N135" s="34" t="s">
        <v>11</v>
      </c>
      <c r="O135" s="34" t="s">
        <v>19</v>
      </c>
      <c r="P135" s="34" t="s">
        <v>18</v>
      </c>
      <c r="Q135" s="34" t="s">
        <v>92</v>
      </c>
      <c r="R135" s="122"/>
      <c r="S135" s="120"/>
      <c r="T135" s="37"/>
      <c r="U135" s="37"/>
      <c r="V135" s="37"/>
      <c r="W135" s="37"/>
      <c r="X135" s="37"/>
      <c r="Y135" s="37">
        <f>4126.2-275.7</f>
        <v>3850.5</v>
      </c>
      <c r="Z135" s="38">
        <f t="shared" si="10"/>
        <v>3850.5</v>
      </c>
      <c r="AA135" s="36">
        <v>2020</v>
      </c>
      <c r="AB135" s="43"/>
    </row>
    <row r="136" spans="1:30" ht="27.6" customHeight="1" x14ac:dyDescent="0.25">
      <c r="A136" s="24"/>
      <c r="B136" s="24"/>
      <c r="C136" s="24"/>
      <c r="D136" s="24"/>
      <c r="E136" s="24"/>
      <c r="F136" s="24"/>
      <c r="G136" s="24"/>
      <c r="H136" s="24"/>
      <c r="I136" s="25"/>
      <c r="J136" s="24"/>
      <c r="K136" s="24"/>
      <c r="L136" s="24"/>
      <c r="M136" s="24"/>
      <c r="N136" s="24"/>
      <c r="O136" s="24"/>
      <c r="P136" s="24"/>
      <c r="Q136" s="24"/>
      <c r="R136" s="23" t="s">
        <v>222</v>
      </c>
      <c r="S136" s="10" t="s">
        <v>36</v>
      </c>
      <c r="T136" s="14">
        <v>2</v>
      </c>
      <c r="U136" s="14">
        <v>1</v>
      </c>
      <c r="V136" s="14"/>
      <c r="W136" s="14"/>
      <c r="X136" s="14">
        <v>1</v>
      </c>
      <c r="Y136" s="14"/>
      <c r="Z136" s="6">
        <f>T136+U136+V136+W136+X136+Y136</f>
        <v>4</v>
      </c>
      <c r="AA136" s="10">
        <v>2019</v>
      </c>
      <c r="AB136" s="43"/>
    </row>
    <row r="137" spans="1:30" ht="45" x14ac:dyDescent="0.25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12" t="s">
        <v>223</v>
      </c>
      <c r="S137" s="10" t="s">
        <v>41</v>
      </c>
      <c r="T137" s="8">
        <v>8</v>
      </c>
      <c r="U137" s="8">
        <v>6.8</v>
      </c>
      <c r="V137" s="8"/>
      <c r="W137" s="8"/>
      <c r="X137" s="8"/>
      <c r="Y137" s="8"/>
      <c r="Z137" s="5">
        <f>T137+U137+V137+W137+X137+Y137</f>
        <v>14.8</v>
      </c>
      <c r="AA137" s="10">
        <v>2016</v>
      </c>
    </row>
    <row r="138" spans="1:30" ht="30" x14ac:dyDescent="0.25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12" t="s">
        <v>224</v>
      </c>
      <c r="S138" s="10" t="s">
        <v>36</v>
      </c>
      <c r="T138" s="14"/>
      <c r="U138" s="14"/>
      <c r="V138" s="14"/>
      <c r="W138" s="14"/>
      <c r="X138" s="14"/>
      <c r="Y138" s="14">
        <f>1+1</f>
        <v>2</v>
      </c>
      <c r="Z138" s="6">
        <f>X138+Y138</f>
        <v>2</v>
      </c>
      <c r="AA138" s="10">
        <v>2020</v>
      </c>
    </row>
    <row r="139" spans="1:30" ht="30" x14ac:dyDescent="0.25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12" t="s">
        <v>225</v>
      </c>
      <c r="S139" s="10" t="s">
        <v>16</v>
      </c>
      <c r="T139" s="8"/>
      <c r="U139" s="8"/>
      <c r="V139" s="8"/>
      <c r="W139" s="8"/>
      <c r="X139" s="8"/>
      <c r="Y139" s="8">
        <f>168+14.8</f>
        <v>182.8</v>
      </c>
      <c r="Z139" s="5">
        <f>X139+Y139</f>
        <v>182.8</v>
      </c>
      <c r="AA139" s="10">
        <v>2020</v>
      </c>
    </row>
    <row r="140" spans="1:30" ht="30" x14ac:dyDescent="0.25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12" t="s">
        <v>226</v>
      </c>
      <c r="S140" s="10" t="s">
        <v>41</v>
      </c>
      <c r="T140" s="8"/>
      <c r="U140" s="8"/>
      <c r="V140" s="8"/>
      <c r="W140" s="8"/>
      <c r="X140" s="8"/>
      <c r="Y140" s="8">
        <f>0.3+0.1</f>
        <v>0.4</v>
      </c>
      <c r="Z140" s="5">
        <f>W140+X140+Y140</f>
        <v>0.4</v>
      </c>
      <c r="AA140" s="10">
        <v>2020</v>
      </c>
    </row>
    <row r="141" spans="1:30" ht="29.25" x14ac:dyDescent="0.25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3" t="s">
        <v>227</v>
      </c>
      <c r="S141" s="10" t="s">
        <v>35</v>
      </c>
      <c r="T141" s="8"/>
      <c r="U141" s="14"/>
      <c r="V141" s="13"/>
      <c r="W141" s="14">
        <v>2</v>
      </c>
      <c r="X141" s="8"/>
      <c r="Y141" s="8"/>
      <c r="Z141" s="6">
        <f>T141+U141+V141+W141+X141+Y141</f>
        <v>2</v>
      </c>
      <c r="AA141" s="10">
        <v>2018</v>
      </c>
    </row>
    <row r="142" spans="1:30" ht="30" x14ac:dyDescent="0.25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12" t="s">
        <v>228</v>
      </c>
      <c r="S142" s="10" t="s">
        <v>1</v>
      </c>
      <c r="T142" s="14"/>
      <c r="U142" s="14"/>
      <c r="V142" s="14"/>
      <c r="W142" s="8"/>
      <c r="X142" s="8">
        <v>25</v>
      </c>
      <c r="Y142" s="8">
        <v>75</v>
      </c>
      <c r="Z142" s="5">
        <f>W142+X142+Y142</f>
        <v>100</v>
      </c>
      <c r="AA142" s="13">
        <v>2020</v>
      </c>
    </row>
    <row r="143" spans="1:30" ht="30" x14ac:dyDescent="0.25">
      <c r="A143" s="34"/>
      <c r="B143" s="34"/>
      <c r="C143" s="34"/>
      <c r="D143" s="34" t="s">
        <v>11</v>
      </c>
      <c r="E143" s="34" t="s">
        <v>21</v>
      </c>
      <c r="F143" s="34" t="s">
        <v>11</v>
      </c>
      <c r="G143" s="34" t="s">
        <v>20</v>
      </c>
      <c r="H143" s="34" t="s">
        <v>11</v>
      </c>
      <c r="I143" s="34" t="s">
        <v>19</v>
      </c>
      <c r="J143" s="34" t="s">
        <v>12</v>
      </c>
      <c r="K143" s="34" t="s">
        <v>11</v>
      </c>
      <c r="L143" s="34" t="s">
        <v>13</v>
      </c>
      <c r="M143" s="34" t="s">
        <v>11</v>
      </c>
      <c r="N143" s="34" t="s">
        <v>11</v>
      </c>
      <c r="O143" s="34" t="s">
        <v>11</v>
      </c>
      <c r="P143" s="34" t="s">
        <v>11</v>
      </c>
      <c r="Q143" s="34" t="s">
        <v>11</v>
      </c>
      <c r="R143" s="35" t="s">
        <v>130</v>
      </c>
      <c r="S143" s="36" t="s">
        <v>40</v>
      </c>
      <c r="T143" s="38">
        <f>T144+T145</f>
        <v>240243.9</v>
      </c>
      <c r="U143" s="38">
        <f>U178+U180+U183+U184+U185</f>
        <v>227864.3</v>
      </c>
      <c r="V143" s="38">
        <f>V144+V145+V146+V147+V148+V149+V150+V151+V152</f>
        <v>630059.19999999995</v>
      </c>
      <c r="W143" s="38">
        <f>W178+W180+W182</f>
        <v>162784.1</v>
      </c>
      <c r="X143" s="38">
        <f>X178+X180+X182</f>
        <v>24916.7</v>
      </c>
      <c r="Y143" s="38">
        <f>Y144+Y157+Y158+Y159+Y160+Y161+Y162+Y163+Y164+Y165+Y166+Y167+Y168+Y169+Y170+Y171+Y172+Y173+Y174+Y175+Y176</f>
        <v>340119.19999999995</v>
      </c>
      <c r="Z143" s="38">
        <f>Z144+Z145+Z146+Z147+Z148+Z149+Z150+Z151+Z152+Z153+Z154+Z155+Z156+Z157+Z158+Z159+Z160+Z161+Z162+Z163+Z164+Z165+Z166+Z167+Z168+Z169+Z170+Z171+Z172+Z173+Z174+Z175+Z176</f>
        <v>1625987.4</v>
      </c>
      <c r="AA143" s="36">
        <v>2020</v>
      </c>
    </row>
    <row r="144" spans="1:30" ht="30" x14ac:dyDescent="0.25">
      <c r="A144" s="34"/>
      <c r="B144" s="34"/>
      <c r="C144" s="34"/>
      <c r="D144" s="34" t="s">
        <v>11</v>
      </c>
      <c r="E144" s="34" t="s">
        <v>21</v>
      </c>
      <c r="F144" s="34" t="s">
        <v>11</v>
      </c>
      <c r="G144" s="34" t="s">
        <v>20</v>
      </c>
      <c r="H144" s="34" t="s">
        <v>11</v>
      </c>
      <c r="I144" s="34" t="s">
        <v>19</v>
      </c>
      <c r="J144" s="34" t="s">
        <v>12</v>
      </c>
      <c r="K144" s="34" t="s">
        <v>11</v>
      </c>
      <c r="L144" s="34" t="s">
        <v>13</v>
      </c>
      <c r="M144" s="34" t="s">
        <v>11</v>
      </c>
      <c r="N144" s="34" t="s">
        <v>11</v>
      </c>
      <c r="O144" s="34" t="s">
        <v>11</v>
      </c>
      <c r="P144" s="34" t="s">
        <v>11</v>
      </c>
      <c r="Q144" s="34" t="s">
        <v>11</v>
      </c>
      <c r="R144" s="35" t="s">
        <v>130</v>
      </c>
      <c r="S144" s="36" t="s">
        <v>40</v>
      </c>
      <c r="T144" s="37">
        <f>T178+T180+T183</f>
        <v>206053.3</v>
      </c>
      <c r="U144" s="37">
        <f>U183</f>
        <v>27864.3</v>
      </c>
      <c r="V144" s="37">
        <f>V183</f>
        <v>5956.0999999999995</v>
      </c>
      <c r="W144" s="37">
        <f>W183</f>
        <v>12432.100000000002</v>
      </c>
      <c r="X144" s="37">
        <f>X183</f>
        <v>508.9</v>
      </c>
      <c r="Y144" s="37">
        <f>Y183</f>
        <v>10863.4</v>
      </c>
      <c r="Z144" s="38">
        <f>T144+U144+V144+W144+X144+Y144</f>
        <v>263678.09999999998</v>
      </c>
      <c r="AA144" s="36">
        <v>2020</v>
      </c>
    </row>
    <row r="145" spans="1:27" ht="30" x14ac:dyDescent="0.25">
      <c r="A145" s="34"/>
      <c r="B145" s="34"/>
      <c r="C145" s="34"/>
      <c r="D145" s="34" t="s">
        <v>11</v>
      </c>
      <c r="E145" s="34" t="s">
        <v>21</v>
      </c>
      <c r="F145" s="34" t="s">
        <v>11</v>
      </c>
      <c r="G145" s="34" t="s">
        <v>20</v>
      </c>
      <c r="H145" s="34" t="s">
        <v>11</v>
      </c>
      <c r="I145" s="34" t="s">
        <v>19</v>
      </c>
      <c r="J145" s="34" t="s">
        <v>12</v>
      </c>
      <c r="K145" s="34" t="s">
        <v>23</v>
      </c>
      <c r="L145" s="34" t="s">
        <v>21</v>
      </c>
      <c r="M145" s="34" t="s">
        <v>11</v>
      </c>
      <c r="N145" s="34" t="s">
        <v>13</v>
      </c>
      <c r="O145" s="34" t="s">
        <v>11</v>
      </c>
      <c r="P145" s="34" t="s">
        <v>11</v>
      </c>
      <c r="Q145" s="34" t="s">
        <v>11</v>
      </c>
      <c r="R145" s="35" t="s">
        <v>130</v>
      </c>
      <c r="S145" s="36" t="s">
        <v>40</v>
      </c>
      <c r="T145" s="37">
        <f>T184</f>
        <v>34190.6</v>
      </c>
      <c r="U145" s="37"/>
      <c r="V145" s="37"/>
      <c r="W145" s="37"/>
      <c r="X145" s="37"/>
      <c r="Y145" s="37"/>
      <c r="Z145" s="38">
        <f>T145+U145+V145+W145+X145+Y145</f>
        <v>34190.6</v>
      </c>
      <c r="AA145" s="36">
        <v>2015</v>
      </c>
    </row>
    <row r="146" spans="1:27" ht="30" x14ac:dyDescent="0.25">
      <c r="A146" s="34"/>
      <c r="B146" s="34"/>
      <c r="C146" s="34"/>
      <c r="D146" s="34" t="s">
        <v>11</v>
      </c>
      <c r="E146" s="34" t="s">
        <v>21</v>
      </c>
      <c r="F146" s="34" t="s">
        <v>11</v>
      </c>
      <c r="G146" s="34" t="s">
        <v>20</v>
      </c>
      <c r="H146" s="34" t="s">
        <v>11</v>
      </c>
      <c r="I146" s="34" t="s">
        <v>19</v>
      </c>
      <c r="J146" s="34" t="s">
        <v>12</v>
      </c>
      <c r="K146" s="34" t="s">
        <v>11</v>
      </c>
      <c r="L146" s="34" t="s">
        <v>13</v>
      </c>
      <c r="M146" s="34" t="s">
        <v>18</v>
      </c>
      <c r="N146" s="34" t="s">
        <v>21</v>
      </c>
      <c r="O146" s="34" t="s">
        <v>13</v>
      </c>
      <c r="P146" s="34" t="s">
        <v>11</v>
      </c>
      <c r="Q146" s="34" t="s">
        <v>63</v>
      </c>
      <c r="R146" s="35" t="s">
        <v>130</v>
      </c>
      <c r="S146" s="36" t="s">
        <v>40</v>
      </c>
      <c r="T146" s="37"/>
      <c r="U146" s="37">
        <v>200000</v>
      </c>
      <c r="V146" s="37"/>
      <c r="W146" s="37"/>
      <c r="X146" s="37"/>
      <c r="Y146" s="37"/>
      <c r="Z146" s="38">
        <f>T146+U146+V146+W146+X146+Y146</f>
        <v>200000</v>
      </c>
      <c r="AA146" s="36">
        <v>2016</v>
      </c>
    </row>
    <row r="147" spans="1:27" ht="30" x14ac:dyDescent="0.25">
      <c r="A147" s="34"/>
      <c r="B147" s="34"/>
      <c r="C147" s="34"/>
      <c r="D147" s="34" t="s">
        <v>11</v>
      </c>
      <c r="E147" s="34" t="s">
        <v>21</v>
      </c>
      <c r="F147" s="34" t="s">
        <v>11</v>
      </c>
      <c r="G147" s="34" t="s">
        <v>20</v>
      </c>
      <c r="H147" s="34" t="s">
        <v>11</v>
      </c>
      <c r="I147" s="34" t="s">
        <v>19</v>
      </c>
      <c r="J147" s="34" t="s">
        <v>12</v>
      </c>
      <c r="K147" s="34" t="s">
        <v>11</v>
      </c>
      <c r="L147" s="34" t="s">
        <v>13</v>
      </c>
      <c r="M147" s="34" t="s">
        <v>65</v>
      </c>
      <c r="N147" s="34" t="s">
        <v>11</v>
      </c>
      <c r="O147" s="34" t="s">
        <v>13</v>
      </c>
      <c r="P147" s="34" t="s">
        <v>11</v>
      </c>
      <c r="Q147" s="34" t="s">
        <v>71</v>
      </c>
      <c r="R147" s="35" t="s">
        <v>130</v>
      </c>
      <c r="S147" s="36" t="s">
        <v>40</v>
      </c>
      <c r="T147" s="37"/>
      <c r="U147" s="38"/>
      <c r="V147" s="37">
        <f>V186</f>
        <v>27183.600000000002</v>
      </c>
      <c r="W147" s="37"/>
      <c r="X147" s="37"/>
      <c r="Y147" s="37"/>
      <c r="Z147" s="38">
        <f t="shared" ref="Z147:Z152" si="11">V147</f>
        <v>27183.600000000002</v>
      </c>
      <c r="AA147" s="36">
        <v>2017</v>
      </c>
    </row>
    <row r="148" spans="1:27" ht="30" x14ac:dyDescent="0.25">
      <c r="A148" s="34"/>
      <c r="B148" s="34"/>
      <c r="C148" s="34"/>
      <c r="D148" s="34" t="s">
        <v>11</v>
      </c>
      <c r="E148" s="34" t="s">
        <v>21</v>
      </c>
      <c r="F148" s="34" t="s">
        <v>11</v>
      </c>
      <c r="G148" s="34" t="s">
        <v>20</v>
      </c>
      <c r="H148" s="34" t="s">
        <v>11</v>
      </c>
      <c r="I148" s="34" t="s">
        <v>19</v>
      </c>
      <c r="J148" s="34" t="s">
        <v>12</v>
      </c>
      <c r="K148" s="34" t="s">
        <v>11</v>
      </c>
      <c r="L148" s="34" t="s">
        <v>13</v>
      </c>
      <c r="M148" s="34" t="s">
        <v>12</v>
      </c>
      <c r="N148" s="34" t="s">
        <v>11</v>
      </c>
      <c r="O148" s="34" t="s">
        <v>13</v>
      </c>
      <c r="P148" s="34" t="s">
        <v>11</v>
      </c>
      <c r="Q148" s="34" t="s">
        <v>74</v>
      </c>
      <c r="R148" s="35" t="s">
        <v>130</v>
      </c>
      <c r="S148" s="36" t="s">
        <v>40</v>
      </c>
      <c r="T148" s="37"/>
      <c r="U148" s="37"/>
      <c r="V148" s="37">
        <f>V187</f>
        <v>74792.7</v>
      </c>
      <c r="W148" s="37"/>
      <c r="X148" s="37"/>
      <c r="Y148" s="37"/>
      <c r="Z148" s="38">
        <f t="shared" si="11"/>
        <v>74792.7</v>
      </c>
      <c r="AA148" s="36">
        <v>2017</v>
      </c>
    </row>
    <row r="149" spans="1:27" ht="30" x14ac:dyDescent="0.25">
      <c r="A149" s="34"/>
      <c r="B149" s="34"/>
      <c r="C149" s="34"/>
      <c r="D149" s="34" t="s">
        <v>11</v>
      </c>
      <c r="E149" s="34" t="s">
        <v>21</v>
      </c>
      <c r="F149" s="34" t="s">
        <v>11</v>
      </c>
      <c r="G149" s="34" t="s">
        <v>20</v>
      </c>
      <c r="H149" s="34" t="s">
        <v>11</v>
      </c>
      <c r="I149" s="34" t="s">
        <v>19</v>
      </c>
      <c r="J149" s="34" t="s">
        <v>12</v>
      </c>
      <c r="K149" s="34" t="s">
        <v>11</v>
      </c>
      <c r="L149" s="34" t="s">
        <v>13</v>
      </c>
      <c r="M149" s="34" t="s">
        <v>12</v>
      </c>
      <c r="N149" s="34" t="s">
        <v>11</v>
      </c>
      <c r="O149" s="34" t="s">
        <v>27</v>
      </c>
      <c r="P149" s="34" t="s">
        <v>12</v>
      </c>
      <c r="Q149" s="34" t="s">
        <v>74</v>
      </c>
      <c r="R149" s="35" t="s">
        <v>130</v>
      </c>
      <c r="S149" s="36" t="s">
        <v>40</v>
      </c>
      <c r="T149" s="37"/>
      <c r="U149" s="37"/>
      <c r="V149" s="37">
        <f>V188</f>
        <v>855</v>
      </c>
      <c r="W149" s="37"/>
      <c r="X149" s="37"/>
      <c r="Y149" s="37"/>
      <c r="Z149" s="38">
        <f t="shared" si="11"/>
        <v>855</v>
      </c>
      <c r="AA149" s="36">
        <v>2017</v>
      </c>
    </row>
    <row r="150" spans="1:27" ht="30" x14ac:dyDescent="0.25">
      <c r="A150" s="34"/>
      <c r="B150" s="34"/>
      <c r="C150" s="34"/>
      <c r="D150" s="34" t="s">
        <v>11</v>
      </c>
      <c r="E150" s="34" t="s">
        <v>21</v>
      </c>
      <c r="F150" s="34" t="s">
        <v>11</v>
      </c>
      <c r="G150" s="34" t="s">
        <v>20</v>
      </c>
      <c r="H150" s="34" t="s">
        <v>11</v>
      </c>
      <c r="I150" s="34" t="s">
        <v>19</v>
      </c>
      <c r="J150" s="34" t="s">
        <v>12</v>
      </c>
      <c r="K150" s="34" t="s">
        <v>11</v>
      </c>
      <c r="L150" s="34" t="s">
        <v>13</v>
      </c>
      <c r="M150" s="34" t="s">
        <v>18</v>
      </c>
      <c r="N150" s="34" t="s">
        <v>22</v>
      </c>
      <c r="O150" s="34" t="s">
        <v>20</v>
      </c>
      <c r="P150" s="34" t="s">
        <v>11</v>
      </c>
      <c r="Q150" s="34" t="s">
        <v>74</v>
      </c>
      <c r="R150" s="35" t="s">
        <v>130</v>
      </c>
      <c r="S150" s="36" t="s">
        <v>40</v>
      </c>
      <c r="T150" s="37"/>
      <c r="U150" s="37"/>
      <c r="V150" s="37">
        <f>V189</f>
        <v>6976.8</v>
      </c>
      <c r="W150" s="37"/>
      <c r="X150" s="37"/>
      <c r="Y150" s="37"/>
      <c r="Z150" s="38">
        <f t="shared" si="11"/>
        <v>6976.8</v>
      </c>
      <c r="AA150" s="36">
        <v>2017</v>
      </c>
    </row>
    <row r="151" spans="1:27" ht="30" x14ac:dyDescent="0.25">
      <c r="A151" s="34"/>
      <c r="B151" s="34"/>
      <c r="C151" s="34"/>
      <c r="D151" s="34" t="s">
        <v>11</v>
      </c>
      <c r="E151" s="34" t="s">
        <v>21</v>
      </c>
      <c r="F151" s="34" t="s">
        <v>11</v>
      </c>
      <c r="G151" s="34" t="s">
        <v>20</v>
      </c>
      <c r="H151" s="34" t="s">
        <v>11</v>
      </c>
      <c r="I151" s="34" t="s">
        <v>19</v>
      </c>
      <c r="J151" s="34" t="s">
        <v>12</v>
      </c>
      <c r="K151" s="34" t="s">
        <v>11</v>
      </c>
      <c r="L151" s="34" t="s">
        <v>13</v>
      </c>
      <c r="M151" s="34" t="s">
        <v>27</v>
      </c>
      <c r="N151" s="34" t="s">
        <v>27</v>
      </c>
      <c r="O151" s="34" t="s">
        <v>11</v>
      </c>
      <c r="P151" s="34" t="s">
        <v>11</v>
      </c>
      <c r="Q151" s="34" t="s">
        <v>11</v>
      </c>
      <c r="R151" s="35" t="s">
        <v>130</v>
      </c>
      <c r="S151" s="36" t="s">
        <v>40</v>
      </c>
      <c r="T151" s="37"/>
      <c r="U151" s="37"/>
      <c r="V151" s="37">
        <f>V190</f>
        <v>514200</v>
      </c>
      <c r="W151" s="37"/>
      <c r="X151" s="37"/>
      <c r="Y151" s="37"/>
      <c r="Z151" s="38">
        <f t="shared" si="11"/>
        <v>514200</v>
      </c>
      <c r="AA151" s="36">
        <v>2017</v>
      </c>
    </row>
    <row r="152" spans="1:27" ht="30" x14ac:dyDescent="0.25">
      <c r="A152" s="34"/>
      <c r="B152" s="34"/>
      <c r="C152" s="34"/>
      <c r="D152" s="34" t="s">
        <v>11</v>
      </c>
      <c r="E152" s="34" t="s">
        <v>21</v>
      </c>
      <c r="F152" s="34" t="s">
        <v>11</v>
      </c>
      <c r="G152" s="34" t="s">
        <v>20</v>
      </c>
      <c r="H152" s="34" t="s">
        <v>11</v>
      </c>
      <c r="I152" s="34" t="s">
        <v>19</v>
      </c>
      <c r="J152" s="34" t="s">
        <v>12</v>
      </c>
      <c r="K152" s="34" t="s">
        <v>11</v>
      </c>
      <c r="L152" s="34" t="s">
        <v>13</v>
      </c>
      <c r="M152" s="34" t="s">
        <v>65</v>
      </c>
      <c r="N152" s="34" t="s">
        <v>11</v>
      </c>
      <c r="O152" s="34" t="s">
        <v>27</v>
      </c>
      <c r="P152" s="34" t="s">
        <v>12</v>
      </c>
      <c r="Q152" s="34" t="s">
        <v>82</v>
      </c>
      <c r="R152" s="35" t="s">
        <v>130</v>
      </c>
      <c r="S152" s="36" t="s">
        <v>40</v>
      </c>
      <c r="T152" s="37"/>
      <c r="U152" s="37"/>
      <c r="V152" s="37">
        <v>95</v>
      </c>
      <c r="W152" s="37"/>
      <c r="X152" s="37"/>
      <c r="Y152" s="37"/>
      <c r="Z152" s="38">
        <f t="shared" si="11"/>
        <v>95</v>
      </c>
      <c r="AA152" s="36">
        <v>2017</v>
      </c>
    </row>
    <row r="153" spans="1:27" ht="60" x14ac:dyDescent="0.25">
      <c r="A153" s="34"/>
      <c r="B153" s="34"/>
      <c r="C153" s="34"/>
      <c r="D153" s="34" t="s">
        <v>11</v>
      </c>
      <c r="E153" s="34" t="s">
        <v>21</v>
      </c>
      <c r="F153" s="34" t="s">
        <v>11</v>
      </c>
      <c r="G153" s="34" t="s">
        <v>20</v>
      </c>
      <c r="H153" s="34" t="s">
        <v>11</v>
      </c>
      <c r="I153" s="34" t="s">
        <v>19</v>
      </c>
      <c r="J153" s="34" t="s">
        <v>12</v>
      </c>
      <c r="K153" s="34" t="s">
        <v>11</v>
      </c>
      <c r="L153" s="34" t="s">
        <v>13</v>
      </c>
      <c r="M153" s="34" t="s">
        <v>12</v>
      </c>
      <c r="N153" s="34" t="s">
        <v>11</v>
      </c>
      <c r="O153" s="34" t="s">
        <v>19</v>
      </c>
      <c r="P153" s="34" t="s">
        <v>18</v>
      </c>
      <c r="Q153" s="34" t="s">
        <v>27</v>
      </c>
      <c r="R153" s="35" t="s">
        <v>133</v>
      </c>
      <c r="S153" s="36" t="s">
        <v>40</v>
      </c>
      <c r="T153" s="37"/>
      <c r="U153" s="37"/>
      <c r="V153" s="37"/>
      <c r="W153" s="37">
        <v>120931.5</v>
      </c>
      <c r="X153" s="37"/>
      <c r="Y153" s="37"/>
      <c r="Z153" s="38">
        <f>W153</f>
        <v>120931.5</v>
      </c>
      <c r="AA153" s="36">
        <v>2018</v>
      </c>
    </row>
    <row r="154" spans="1:27" ht="60" x14ac:dyDescent="0.25">
      <c r="A154" s="34"/>
      <c r="B154" s="34"/>
      <c r="C154" s="34"/>
      <c r="D154" s="34" t="s">
        <v>11</v>
      </c>
      <c r="E154" s="34" t="s">
        <v>21</v>
      </c>
      <c r="F154" s="34" t="s">
        <v>11</v>
      </c>
      <c r="G154" s="34" t="s">
        <v>20</v>
      </c>
      <c r="H154" s="34" t="s">
        <v>11</v>
      </c>
      <c r="I154" s="34" t="s">
        <v>19</v>
      </c>
      <c r="J154" s="34" t="s">
        <v>12</v>
      </c>
      <c r="K154" s="34" t="s">
        <v>11</v>
      </c>
      <c r="L154" s="34" t="s">
        <v>13</v>
      </c>
      <c r="M154" s="34" t="s">
        <v>65</v>
      </c>
      <c r="N154" s="34" t="s">
        <v>11</v>
      </c>
      <c r="O154" s="34" t="s">
        <v>19</v>
      </c>
      <c r="P154" s="34" t="s">
        <v>18</v>
      </c>
      <c r="Q154" s="34" t="s">
        <v>27</v>
      </c>
      <c r="R154" s="35" t="s">
        <v>133</v>
      </c>
      <c r="S154" s="36" t="s">
        <v>40</v>
      </c>
      <c r="T154" s="37"/>
      <c r="U154" s="37"/>
      <c r="V154" s="37"/>
      <c r="W154" s="37">
        <f>W193</f>
        <v>29420.5</v>
      </c>
      <c r="X154" s="37"/>
      <c r="Y154" s="37"/>
      <c r="Z154" s="38">
        <f>W154</f>
        <v>29420.5</v>
      </c>
      <c r="AA154" s="36">
        <v>2018</v>
      </c>
    </row>
    <row r="155" spans="1:27" ht="30" x14ac:dyDescent="0.25">
      <c r="A155" s="34"/>
      <c r="B155" s="34"/>
      <c r="C155" s="34"/>
      <c r="D155" s="34" t="s">
        <v>11</v>
      </c>
      <c r="E155" s="34" t="s">
        <v>21</v>
      </c>
      <c r="F155" s="34" t="s">
        <v>11</v>
      </c>
      <c r="G155" s="34" t="s">
        <v>20</v>
      </c>
      <c r="H155" s="34" t="s">
        <v>11</v>
      </c>
      <c r="I155" s="34" t="s">
        <v>19</v>
      </c>
      <c r="J155" s="34" t="s">
        <v>12</v>
      </c>
      <c r="K155" s="34" t="s">
        <v>11</v>
      </c>
      <c r="L155" s="34" t="s">
        <v>13</v>
      </c>
      <c r="M155" s="34" t="s">
        <v>65</v>
      </c>
      <c r="N155" s="34" t="s">
        <v>11</v>
      </c>
      <c r="O155" s="34" t="s">
        <v>19</v>
      </c>
      <c r="P155" s="34" t="s">
        <v>18</v>
      </c>
      <c r="Q155" s="34" t="s">
        <v>95</v>
      </c>
      <c r="R155" s="35" t="s">
        <v>130</v>
      </c>
      <c r="S155" s="36" t="s">
        <v>40</v>
      </c>
      <c r="T155" s="37"/>
      <c r="U155" s="37"/>
      <c r="V155" s="37"/>
      <c r="W155" s="37"/>
      <c r="X155" s="37">
        <f>X194</f>
        <v>4863.8</v>
      </c>
      <c r="Y155" s="37"/>
      <c r="Z155" s="38">
        <f>X155</f>
        <v>4863.8</v>
      </c>
      <c r="AA155" s="36">
        <v>2019</v>
      </c>
    </row>
    <row r="156" spans="1:27" ht="30" x14ac:dyDescent="0.25">
      <c r="A156" s="34"/>
      <c r="B156" s="34"/>
      <c r="C156" s="34"/>
      <c r="D156" s="34" t="s">
        <v>11</v>
      </c>
      <c r="E156" s="34" t="s">
        <v>21</v>
      </c>
      <c r="F156" s="34" t="s">
        <v>11</v>
      </c>
      <c r="G156" s="34" t="s">
        <v>20</v>
      </c>
      <c r="H156" s="34" t="s">
        <v>11</v>
      </c>
      <c r="I156" s="34" t="s">
        <v>19</v>
      </c>
      <c r="J156" s="34" t="s">
        <v>12</v>
      </c>
      <c r="K156" s="34" t="s">
        <v>11</v>
      </c>
      <c r="L156" s="34" t="s">
        <v>13</v>
      </c>
      <c r="M156" s="34" t="s">
        <v>12</v>
      </c>
      <c r="N156" s="34" t="s">
        <v>11</v>
      </c>
      <c r="O156" s="34" t="s">
        <v>19</v>
      </c>
      <c r="P156" s="34" t="s">
        <v>18</v>
      </c>
      <c r="Q156" s="34" t="s">
        <v>95</v>
      </c>
      <c r="R156" s="35" t="s">
        <v>130</v>
      </c>
      <c r="S156" s="36" t="s">
        <v>40</v>
      </c>
      <c r="T156" s="37"/>
      <c r="U156" s="37"/>
      <c r="V156" s="37"/>
      <c r="W156" s="37"/>
      <c r="X156" s="37">
        <f>X195</f>
        <v>19544</v>
      </c>
      <c r="Y156" s="37"/>
      <c r="Z156" s="38">
        <f>X156</f>
        <v>19544</v>
      </c>
      <c r="AA156" s="36">
        <v>2019</v>
      </c>
    </row>
    <row r="157" spans="1:27" ht="22.9" customHeight="1" x14ac:dyDescent="0.25">
      <c r="A157" s="34"/>
      <c r="B157" s="34"/>
      <c r="C157" s="34"/>
      <c r="D157" s="34" t="s">
        <v>11</v>
      </c>
      <c r="E157" s="34" t="s">
        <v>21</v>
      </c>
      <c r="F157" s="34" t="s">
        <v>11</v>
      </c>
      <c r="G157" s="34" t="s">
        <v>20</v>
      </c>
      <c r="H157" s="34" t="s">
        <v>11</v>
      </c>
      <c r="I157" s="34" t="s">
        <v>19</v>
      </c>
      <c r="J157" s="34" t="s">
        <v>12</v>
      </c>
      <c r="K157" s="34" t="s">
        <v>11</v>
      </c>
      <c r="L157" s="34" t="s">
        <v>13</v>
      </c>
      <c r="M157" s="34" t="s">
        <v>65</v>
      </c>
      <c r="N157" s="34" t="s">
        <v>11</v>
      </c>
      <c r="O157" s="34" t="s">
        <v>19</v>
      </c>
      <c r="P157" s="34" t="s">
        <v>18</v>
      </c>
      <c r="Q157" s="34" t="s">
        <v>127</v>
      </c>
      <c r="R157" s="121" t="s">
        <v>134</v>
      </c>
      <c r="S157" s="119" t="s">
        <v>40</v>
      </c>
      <c r="T157" s="37"/>
      <c r="U157" s="37"/>
      <c r="V157" s="37"/>
      <c r="W157" s="37"/>
      <c r="X157" s="37"/>
      <c r="Y157" s="37">
        <f>Y196</f>
        <v>41099.599999999999</v>
      </c>
      <c r="Z157" s="38">
        <f t="shared" ref="Z157:Z164" si="12">Y157</f>
        <v>41099.599999999999</v>
      </c>
      <c r="AA157" s="36">
        <v>2020</v>
      </c>
    </row>
    <row r="158" spans="1:27" ht="17.45" customHeight="1" x14ac:dyDescent="0.25">
      <c r="A158" s="34"/>
      <c r="B158" s="34"/>
      <c r="C158" s="34"/>
      <c r="D158" s="34" t="s">
        <v>11</v>
      </c>
      <c r="E158" s="34" t="s">
        <v>21</v>
      </c>
      <c r="F158" s="34" t="s">
        <v>11</v>
      </c>
      <c r="G158" s="34" t="s">
        <v>20</v>
      </c>
      <c r="H158" s="34" t="s">
        <v>11</v>
      </c>
      <c r="I158" s="34" t="s">
        <v>19</v>
      </c>
      <c r="J158" s="34" t="s">
        <v>12</v>
      </c>
      <c r="K158" s="34" t="s">
        <v>11</v>
      </c>
      <c r="L158" s="34" t="s">
        <v>13</v>
      </c>
      <c r="M158" s="34" t="s">
        <v>12</v>
      </c>
      <c r="N158" s="34" t="s">
        <v>11</v>
      </c>
      <c r="O158" s="34" t="s">
        <v>19</v>
      </c>
      <c r="P158" s="34" t="s">
        <v>18</v>
      </c>
      <c r="Q158" s="34" t="s">
        <v>127</v>
      </c>
      <c r="R158" s="122"/>
      <c r="S158" s="120"/>
      <c r="T158" s="37"/>
      <c r="U158" s="37"/>
      <c r="V158" s="37"/>
      <c r="W158" s="37"/>
      <c r="X158" s="37"/>
      <c r="Y158" s="37">
        <f>Y197</f>
        <v>164398.19999999998</v>
      </c>
      <c r="Z158" s="38">
        <f t="shared" si="12"/>
        <v>164398.19999999998</v>
      </c>
      <c r="AA158" s="36">
        <v>2020</v>
      </c>
    </row>
    <row r="159" spans="1:27" ht="34.9" customHeight="1" x14ac:dyDescent="0.25">
      <c r="A159" s="34"/>
      <c r="B159" s="34"/>
      <c r="C159" s="34"/>
      <c r="D159" s="34" t="s">
        <v>11</v>
      </c>
      <c r="E159" s="34" t="s">
        <v>21</v>
      </c>
      <c r="F159" s="34" t="s">
        <v>11</v>
      </c>
      <c r="G159" s="34" t="s">
        <v>20</v>
      </c>
      <c r="H159" s="34" t="s">
        <v>11</v>
      </c>
      <c r="I159" s="34" t="s">
        <v>19</v>
      </c>
      <c r="J159" s="34" t="s">
        <v>12</v>
      </c>
      <c r="K159" s="34" t="s">
        <v>11</v>
      </c>
      <c r="L159" s="34" t="s">
        <v>13</v>
      </c>
      <c r="M159" s="34" t="s">
        <v>65</v>
      </c>
      <c r="N159" s="34" t="s">
        <v>11</v>
      </c>
      <c r="O159" s="34" t="s">
        <v>19</v>
      </c>
      <c r="P159" s="34" t="s">
        <v>18</v>
      </c>
      <c r="Q159" s="34" t="s">
        <v>128</v>
      </c>
      <c r="R159" s="121" t="s">
        <v>135</v>
      </c>
      <c r="S159" s="119" t="s">
        <v>40</v>
      </c>
      <c r="T159" s="37"/>
      <c r="U159" s="37"/>
      <c r="V159" s="37"/>
      <c r="W159" s="37"/>
      <c r="X159" s="37"/>
      <c r="Y159" s="37">
        <f t="shared" ref="Y159:Y164" si="13">Y198</f>
        <v>7000</v>
      </c>
      <c r="Z159" s="38">
        <f t="shared" si="12"/>
        <v>7000</v>
      </c>
      <c r="AA159" s="36">
        <v>2020</v>
      </c>
    </row>
    <row r="160" spans="1:27" ht="31.15" customHeight="1" x14ac:dyDescent="0.25">
      <c r="A160" s="34"/>
      <c r="B160" s="34"/>
      <c r="C160" s="34"/>
      <c r="D160" s="34" t="s">
        <v>11</v>
      </c>
      <c r="E160" s="34" t="s">
        <v>21</v>
      </c>
      <c r="F160" s="34" t="s">
        <v>11</v>
      </c>
      <c r="G160" s="34" t="s">
        <v>20</v>
      </c>
      <c r="H160" s="34" t="s">
        <v>11</v>
      </c>
      <c r="I160" s="34" t="s">
        <v>19</v>
      </c>
      <c r="J160" s="34" t="s">
        <v>12</v>
      </c>
      <c r="K160" s="34" t="s">
        <v>11</v>
      </c>
      <c r="L160" s="34" t="s">
        <v>13</v>
      </c>
      <c r="M160" s="34" t="s">
        <v>12</v>
      </c>
      <c r="N160" s="34" t="s">
        <v>11</v>
      </c>
      <c r="O160" s="34" t="s">
        <v>19</v>
      </c>
      <c r="P160" s="34" t="s">
        <v>18</v>
      </c>
      <c r="Q160" s="34" t="s">
        <v>128</v>
      </c>
      <c r="R160" s="122"/>
      <c r="S160" s="120"/>
      <c r="T160" s="37"/>
      <c r="U160" s="37"/>
      <c r="V160" s="37"/>
      <c r="W160" s="37"/>
      <c r="X160" s="37"/>
      <c r="Y160" s="37">
        <f t="shared" si="13"/>
        <v>28000</v>
      </c>
      <c r="Z160" s="38">
        <f t="shared" si="12"/>
        <v>28000</v>
      </c>
      <c r="AA160" s="36">
        <v>2020</v>
      </c>
    </row>
    <row r="161" spans="1:31" ht="27.6" customHeight="1" x14ac:dyDescent="0.25">
      <c r="A161" s="34"/>
      <c r="B161" s="34"/>
      <c r="C161" s="34"/>
      <c r="D161" s="34" t="s">
        <v>11</v>
      </c>
      <c r="E161" s="34" t="s">
        <v>21</v>
      </c>
      <c r="F161" s="34" t="s">
        <v>11</v>
      </c>
      <c r="G161" s="34" t="s">
        <v>20</v>
      </c>
      <c r="H161" s="34" t="s">
        <v>11</v>
      </c>
      <c r="I161" s="34" t="s">
        <v>19</v>
      </c>
      <c r="J161" s="34" t="s">
        <v>12</v>
      </c>
      <c r="K161" s="34" t="s">
        <v>11</v>
      </c>
      <c r="L161" s="34" t="s">
        <v>13</v>
      </c>
      <c r="M161" s="34" t="s">
        <v>65</v>
      </c>
      <c r="N161" s="34" t="s">
        <v>11</v>
      </c>
      <c r="O161" s="34" t="s">
        <v>19</v>
      </c>
      <c r="P161" s="34" t="s">
        <v>18</v>
      </c>
      <c r="Q161" s="34" t="s">
        <v>129</v>
      </c>
      <c r="R161" s="121" t="s">
        <v>136</v>
      </c>
      <c r="S161" s="119" t="s">
        <v>40</v>
      </c>
      <c r="T161" s="37"/>
      <c r="U161" s="37"/>
      <c r="V161" s="37"/>
      <c r="W161" s="37"/>
      <c r="X161" s="37"/>
      <c r="Y161" s="37">
        <f t="shared" si="13"/>
        <v>4622.3999999999996</v>
      </c>
      <c r="Z161" s="38">
        <f t="shared" si="12"/>
        <v>4622.3999999999996</v>
      </c>
      <c r="AA161" s="36">
        <v>2020</v>
      </c>
    </row>
    <row r="162" spans="1:31" ht="27.6" customHeight="1" x14ac:dyDescent="0.25">
      <c r="A162" s="34"/>
      <c r="B162" s="34"/>
      <c r="C162" s="34"/>
      <c r="D162" s="34" t="s">
        <v>11</v>
      </c>
      <c r="E162" s="34" t="s">
        <v>21</v>
      </c>
      <c r="F162" s="34" t="s">
        <v>11</v>
      </c>
      <c r="G162" s="34" t="s">
        <v>20</v>
      </c>
      <c r="H162" s="34" t="s">
        <v>11</v>
      </c>
      <c r="I162" s="34" t="s">
        <v>19</v>
      </c>
      <c r="J162" s="34" t="s">
        <v>12</v>
      </c>
      <c r="K162" s="34" t="s">
        <v>11</v>
      </c>
      <c r="L162" s="34" t="s">
        <v>13</v>
      </c>
      <c r="M162" s="34" t="s">
        <v>12</v>
      </c>
      <c r="N162" s="34" t="s">
        <v>11</v>
      </c>
      <c r="O162" s="34" t="s">
        <v>19</v>
      </c>
      <c r="P162" s="34" t="s">
        <v>18</v>
      </c>
      <c r="Q162" s="34" t="s">
        <v>129</v>
      </c>
      <c r="R162" s="122"/>
      <c r="S162" s="120"/>
      <c r="T162" s="37"/>
      <c r="U162" s="37"/>
      <c r="V162" s="37"/>
      <c r="W162" s="37"/>
      <c r="X162" s="37"/>
      <c r="Y162" s="37">
        <f t="shared" si="13"/>
        <v>18489.5</v>
      </c>
      <c r="Z162" s="38">
        <f t="shared" si="12"/>
        <v>18489.5</v>
      </c>
      <c r="AA162" s="36">
        <v>2020</v>
      </c>
    </row>
    <row r="163" spans="1:31" ht="27.6" customHeight="1" x14ac:dyDescent="0.25">
      <c r="A163" s="34"/>
      <c r="B163" s="34"/>
      <c r="C163" s="34"/>
      <c r="D163" s="34" t="s">
        <v>11</v>
      </c>
      <c r="E163" s="34" t="s">
        <v>21</v>
      </c>
      <c r="F163" s="34" t="s">
        <v>11</v>
      </c>
      <c r="G163" s="34" t="s">
        <v>20</v>
      </c>
      <c r="H163" s="34" t="s">
        <v>11</v>
      </c>
      <c r="I163" s="34" t="s">
        <v>19</v>
      </c>
      <c r="J163" s="34" t="s">
        <v>12</v>
      </c>
      <c r="K163" s="34" t="s">
        <v>11</v>
      </c>
      <c r="L163" s="34" t="s">
        <v>13</v>
      </c>
      <c r="M163" s="34" t="s">
        <v>65</v>
      </c>
      <c r="N163" s="34" t="s">
        <v>11</v>
      </c>
      <c r="O163" s="34" t="s">
        <v>19</v>
      </c>
      <c r="P163" s="34" t="s">
        <v>18</v>
      </c>
      <c r="Q163" s="34" t="s">
        <v>259</v>
      </c>
      <c r="R163" s="121" t="s">
        <v>260</v>
      </c>
      <c r="S163" s="119" t="s">
        <v>40</v>
      </c>
      <c r="T163" s="37"/>
      <c r="U163" s="37"/>
      <c r="V163" s="37"/>
      <c r="W163" s="37"/>
      <c r="X163" s="37"/>
      <c r="Y163" s="37">
        <f t="shared" si="13"/>
        <v>1901.5</v>
      </c>
      <c r="Z163" s="38">
        <f t="shared" si="12"/>
        <v>1901.5</v>
      </c>
      <c r="AA163" s="36">
        <v>2020</v>
      </c>
      <c r="AB163" s="88"/>
    </row>
    <row r="164" spans="1:31" ht="25.15" customHeight="1" x14ac:dyDescent="0.25">
      <c r="A164" s="34"/>
      <c r="B164" s="34"/>
      <c r="C164" s="34"/>
      <c r="D164" s="34" t="s">
        <v>11</v>
      </c>
      <c r="E164" s="34" t="s">
        <v>21</v>
      </c>
      <c r="F164" s="34" t="s">
        <v>11</v>
      </c>
      <c r="G164" s="34" t="s">
        <v>20</v>
      </c>
      <c r="H164" s="34" t="s">
        <v>11</v>
      </c>
      <c r="I164" s="34" t="s">
        <v>19</v>
      </c>
      <c r="J164" s="34" t="s">
        <v>12</v>
      </c>
      <c r="K164" s="34" t="s">
        <v>11</v>
      </c>
      <c r="L164" s="34" t="s">
        <v>13</v>
      </c>
      <c r="M164" s="34" t="s">
        <v>12</v>
      </c>
      <c r="N164" s="34" t="s">
        <v>11</v>
      </c>
      <c r="O164" s="34" t="s">
        <v>19</v>
      </c>
      <c r="P164" s="34" t="s">
        <v>18</v>
      </c>
      <c r="Q164" s="34" t="s">
        <v>259</v>
      </c>
      <c r="R164" s="122"/>
      <c r="S164" s="120"/>
      <c r="T164" s="37"/>
      <c r="U164" s="37"/>
      <c r="V164" s="37"/>
      <c r="W164" s="37"/>
      <c r="X164" s="37"/>
      <c r="Y164" s="37">
        <f t="shared" si="13"/>
        <v>7796.8000000000011</v>
      </c>
      <c r="Z164" s="38">
        <f t="shared" si="12"/>
        <v>7796.8000000000011</v>
      </c>
      <c r="AA164" s="36">
        <v>2020</v>
      </c>
      <c r="AB164" s="88"/>
    </row>
    <row r="165" spans="1:31" ht="31.15" customHeight="1" x14ac:dyDescent="0.25">
      <c r="A165" s="34"/>
      <c r="B165" s="34"/>
      <c r="C165" s="34"/>
      <c r="D165" s="34" t="s">
        <v>11</v>
      </c>
      <c r="E165" s="34" t="s">
        <v>21</v>
      </c>
      <c r="F165" s="34" t="s">
        <v>11</v>
      </c>
      <c r="G165" s="34" t="s">
        <v>20</v>
      </c>
      <c r="H165" s="34" t="s">
        <v>11</v>
      </c>
      <c r="I165" s="34" t="s">
        <v>19</v>
      </c>
      <c r="J165" s="34" t="s">
        <v>12</v>
      </c>
      <c r="K165" s="34" t="s">
        <v>11</v>
      </c>
      <c r="L165" s="34" t="s">
        <v>13</v>
      </c>
      <c r="M165" s="34" t="s">
        <v>65</v>
      </c>
      <c r="N165" s="34" t="s">
        <v>11</v>
      </c>
      <c r="O165" s="34" t="s">
        <v>19</v>
      </c>
      <c r="P165" s="34" t="s">
        <v>18</v>
      </c>
      <c r="Q165" s="34" t="s">
        <v>263</v>
      </c>
      <c r="R165" s="121" t="s">
        <v>273</v>
      </c>
      <c r="S165" s="119" t="s">
        <v>40</v>
      </c>
      <c r="T165" s="37"/>
      <c r="U165" s="37"/>
      <c r="V165" s="37"/>
      <c r="W165" s="37"/>
      <c r="X165" s="37"/>
      <c r="Y165" s="37">
        <v>8164.7</v>
      </c>
      <c r="Z165" s="38">
        <f t="shared" ref="Z165:Z176" si="14">Y165</f>
        <v>8164.7</v>
      </c>
      <c r="AA165" s="36">
        <v>2020</v>
      </c>
      <c r="AB165" s="95"/>
    </row>
    <row r="166" spans="1:31" ht="35.450000000000003" customHeight="1" x14ac:dyDescent="0.25">
      <c r="A166" s="34"/>
      <c r="B166" s="34"/>
      <c r="C166" s="34"/>
      <c r="D166" s="34" t="s">
        <v>11</v>
      </c>
      <c r="E166" s="34" t="s">
        <v>21</v>
      </c>
      <c r="F166" s="34" t="s">
        <v>11</v>
      </c>
      <c r="G166" s="34" t="s">
        <v>20</v>
      </c>
      <c r="H166" s="34" t="s">
        <v>11</v>
      </c>
      <c r="I166" s="34" t="s">
        <v>19</v>
      </c>
      <c r="J166" s="34" t="s">
        <v>12</v>
      </c>
      <c r="K166" s="34" t="s">
        <v>11</v>
      </c>
      <c r="L166" s="34" t="s">
        <v>13</v>
      </c>
      <c r="M166" s="34" t="s">
        <v>12</v>
      </c>
      <c r="N166" s="34" t="s">
        <v>11</v>
      </c>
      <c r="O166" s="34" t="s">
        <v>19</v>
      </c>
      <c r="P166" s="34" t="s">
        <v>18</v>
      </c>
      <c r="Q166" s="34" t="s">
        <v>263</v>
      </c>
      <c r="R166" s="122"/>
      <c r="S166" s="120"/>
      <c r="T166" s="37"/>
      <c r="U166" s="37"/>
      <c r="V166" s="37"/>
      <c r="W166" s="37"/>
      <c r="X166" s="37"/>
      <c r="Y166" s="37">
        <v>32658.6</v>
      </c>
      <c r="Z166" s="38">
        <f t="shared" si="14"/>
        <v>32658.6</v>
      </c>
      <c r="AA166" s="36">
        <v>2020</v>
      </c>
      <c r="AB166" s="95"/>
    </row>
    <row r="167" spans="1:31" ht="31.15" customHeight="1" x14ac:dyDescent="0.25">
      <c r="A167" s="34"/>
      <c r="B167" s="34"/>
      <c r="C167" s="34"/>
      <c r="D167" s="34" t="s">
        <v>11</v>
      </c>
      <c r="E167" s="34" t="s">
        <v>21</v>
      </c>
      <c r="F167" s="34" t="s">
        <v>11</v>
      </c>
      <c r="G167" s="34" t="s">
        <v>20</v>
      </c>
      <c r="H167" s="34" t="s">
        <v>11</v>
      </c>
      <c r="I167" s="34" t="s">
        <v>19</v>
      </c>
      <c r="J167" s="34" t="s">
        <v>12</v>
      </c>
      <c r="K167" s="34" t="s">
        <v>11</v>
      </c>
      <c r="L167" s="34" t="s">
        <v>13</v>
      </c>
      <c r="M167" s="34" t="s">
        <v>65</v>
      </c>
      <c r="N167" s="34" t="s">
        <v>11</v>
      </c>
      <c r="O167" s="34" t="s">
        <v>19</v>
      </c>
      <c r="P167" s="34" t="s">
        <v>18</v>
      </c>
      <c r="Q167" s="34" t="s">
        <v>264</v>
      </c>
      <c r="R167" s="121" t="s">
        <v>274</v>
      </c>
      <c r="S167" s="119" t="s">
        <v>40</v>
      </c>
      <c r="T167" s="37"/>
      <c r="U167" s="37"/>
      <c r="V167" s="37"/>
      <c r="W167" s="37"/>
      <c r="X167" s="37"/>
      <c r="Y167" s="37">
        <v>305.5</v>
      </c>
      <c r="Z167" s="38">
        <f t="shared" si="14"/>
        <v>305.5</v>
      </c>
      <c r="AA167" s="36">
        <v>2020</v>
      </c>
      <c r="AB167" s="95"/>
    </row>
    <row r="168" spans="1:31" ht="35.450000000000003" customHeight="1" x14ac:dyDescent="0.25">
      <c r="A168" s="34"/>
      <c r="B168" s="34"/>
      <c r="C168" s="34"/>
      <c r="D168" s="34" t="s">
        <v>11</v>
      </c>
      <c r="E168" s="34" t="s">
        <v>21</v>
      </c>
      <c r="F168" s="34" t="s">
        <v>11</v>
      </c>
      <c r="G168" s="34" t="s">
        <v>20</v>
      </c>
      <c r="H168" s="34" t="s">
        <v>11</v>
      </c>
      <c r="I168" s="34" t="s">
        <v>19</v>
      </c>
      <c r="J168" s="34" t="s">
        <v>12</v>
      </c>
      <c r="K168" s="34" t="s">
        <v>11</v>
      </c>
      <c r="L168" s="34" t="s">
        <v>13</v>
      </c>
      <c r="M168" s="34" t="s">
        <v>12</v>
      </c>
      <c r="N168" s="34" t="s">
        <v>11</v>
      </c>
      <c r="O168" s="34" t="s">
        <v>19</v>
      </c>
      <c r="P168" s="34" t="s">
        <v>18</v>
      </c>
      <c r="Q168" s="34" t="s">
        <v>264</v>
      </c>
      <c r="R168" s="122"/>
      <c r="S168" s="120"/>
      <c r="T168" s="37"/>
      <c r="U168" s="37"/>
      <c r="V168" s="37"/>
      <c r="W168" s="37"/>
      <c r="X168" s="37"/>
      <c r="Y168" s="37">
        <v>1222</v>
      </c>
      <c r="Z168" s="38">
        <f t="shared" si="14"/>
        <v>1222</v>
      </c>
      <c r="AA168" s="36">
        <v>2020</v>
      </c>
      <c r="AB168" s="95"/>
    </row>
    <row r="169" spans="1:31" ht="27.6" customHeight="1" x14ac:dyDescent="0.25">
      <c r="A169" s="34"/>
      <c r="B169" s="34"/>
      <c r="C169" s="34"/>
      <c r="D169" s="34" t="s">
        <v>11</v>
      </c>
      <c r="E169" s="34" t="s">
        <v>21</v>
      </c>
      <c r="F169" s="34" t="s">
        <v>11</v>
      </c>
      <c r="G169" s="34" t="s">
        <v>20</v>
      </c>
      <c r="H169" s="34" t="s">
        <v>11</v>
      </c>
      <c r="I169" s="34" t="s">
        <v>19</v>
      </c>
      <c r="J169" s="34" t="s">
        <v>12</v>
      </c>
      <c r="K169" s="34" t="s">
        <v>11</v>
      </c>
      <c r="L169" s="34" t="s">
        <v>13</v>
      </c>
      <c r="M169" s="34" t="s">
        <v>65</v>
      </c>
      <c r="N169" s="34" t="s">
        <v>11</v>
      </c>
      <c r="O169" s="34" t="s">
        <v>19</v>
      </c>
      <c r="P169" s="34" t="s">
        <v>18</v>
      </c>
      <c r="Q169" s="34" t="s">
        <v>265</v>
      </c>
      <c r="R169" s="121" t="s">
        <v>269</v>
      </c>
      <c r="S169" s="119" t="s">
        <v>40</v>
      </c>
      <c r="T169" s="37"/>
      <c r="U169" s="37"/>
      <c r="V169" s="37"/>
      <c r="W169" s="37"/>
      <c r="X169" s="37"/>
      <c r="Y169" s="37">
        <v>435.2</v>
      </c>
      <c r="Z169" s="38">
        <f t="shared" si="14"/>
        <v>435.2</v>
      </c>
      <c r="AA169" s="36">
        <v>2020</v>
      </c>
      <c r="AB169" s="95"/>
    </row>
    <row r="170" spans="1:31" ht="27" customHeight="1" x14ac:dyDescent="0.25">
      <c r="A170" s="34"/>
      <c r="B170" s="34"/>
      <c r="C170" s="34"/>
      <c r="D170" s="34" t="s">
        <v>11</v>
      </c>
      <c r="E170" s="34" t="s">
        <v>21</v>
      </c>
      <c r="F170" s="34" t="s">
        <v>11</v>
      </c>
      <c r="G170" s="34" t="s">
        <v>20</v>
      </c>
      <c r="H170" s="34" t="s">
        <v>11</v>
      </c>
      <c r="I170" s="34" t="s">
        <v>19</v>
      </c>
      <c r="J170" s="34" t="s">
        <v>12</v>
      </c>
      <c r="K170" s="34" t="s">
        <v>11</v>
      </c>
      <c r="L170" s="34" t="s">
        <v>13</v>
      </c>
      <c r="M170" s="34" t="s">
        <v>12</v>
      </c>
      <c r="N170" s="34" t="s">
        <v>11</v>
      </c>
      <c r="O170" s="34" t="s">
        <v>19</v>
      </c>
      <c r="P170" s="34" t="s">
        <v>18</v>
      </c>
      <c r="Q170" s="34" t="s">
        <v>265</v>
      </c>
      <c r="R170" s="122"/>
      <c r="S170" s="120"/>
      <c r="T170" s="37"/>
      <c r="U170" s="37"/>
      <c r="V170" s="37"/>
      <c r="W170" s="37"/>
      <c r="X170" s="37"/>
      <c r="Y170" s="37">
        <v>1740.5</v>
      </c>
      <c r="Z170" s="38">
        <f t="shared" si="14"/>
        <v>1740.5</v>
      </c>
      <c r="AA170" s="36">
        <v>2020</v>
      </c>
      <c r="AB170" s="95"/>
    </row>
    <row r="171" spans="1:31" ht="27.6" customHeight="1" x14ac:dyDescent="0.25">
      <c r="A171" s="34"/>
      <c r="B171" s="34"/>
      <c r="C171" s="34"/>
      <c r="D171" s="34" t="s">
        <v>11</v>
      </c>
      <c r="E171" s="34" t="s">
        <v>21</v>
      </c>
      <c r="F171" s="34" t="s">
        <v>11</v>
      </c>
      <c r="G171" s="34" t="s">
        <v>20</v>
      </c>
      <c r="H171" s="34" t="s">
        <v>11</v>
      </c>
      <c r="I171" s="34" t="s">
        <v>19</v>
      </c>
      <c r="J171" s="34" t="s">
        <v>12</v>
      </c>
      <c r="K171" s="34" t="s">
        <v>11</v>
      </c>
      <c r="L171" s="34" t="s">
        <v>13</v>
      </c>
      <c r="M171" s="34" t="s">
        <v>65</v>
      </c>
      <c r="N171" s="34" t="s">
        <v>11</v>
      </c>
      <c r="O171" s="34" t="s">
        <v>19</v>
      </c>
      <c r="P171" s="34" t="s">
        <v>18</v>
      </c>
      <c r="Q171" s="34" t="s">
        <v>266</v>
      </c>
      <c r="R171" s="121" t="s">
        <v>271</v>
      </c>
      <c r="S171" s="119" t="s">
        <v>40</v>
      </c>
      <c r="T171" s="37"/>
      <c r="U171" s="37"/>
      <c r="V171" s="37"/>
      <c r="W171" s="37"/>
      <c r="X171" s="37"/>
      <c r="Y171" s="37">
        <v>1008</v>
      </c>
      <c r="Z171" s="38">
        <f t="shared" si="14"/>
        <v>1008</v>
      </c>
      <c r="AA171" s="36">
        <v>2020</v>
      </c>
      <c r="AB171" s="95"/>
    </row>
    <row r="172" spans="1:31" ht="30.6" customHeight="1" x14ac:dyDescent="0.25">
      <c r="A172" s="34"/>
      <c r="B172" s="34"/>
      <c r="C172" s="34"/>
      <c r="D172" s="34" t="s">
        <v>11</v>
      </c>
      <c r="E172" s="34" t="s">
        <v>21</v>
      </c>
      <c r="F172" s="34" t="s">
        <v>11</v>
      </c>
      <c r="G172" s="34" t="s">
        <v>20</v>
      </c>
      <c r="H172" s="34" t="s">
        <v>11</v>
      </c>
      <c r="I172" s="34" t="s">
        <v>19</v>
      </c>
      <c r="J172" s="34" t="s">
        <v>12</v>
      </c>
      <c r="K172" s="34" t="s">
        <v>11</v>
      </c>
      <c r="L172" s="34" t="s">
        <v>13</v>
      </c>
      <c r="M172" s="34" t="s">
        <v>12</v>
      </c>
      <c r="N172" s="34" t="s">
        <v>11</v>
      </c>
      <c r="O172" s="34" t="s">
        <v>19</v>
      </c>
      <c r="P172" s="34" t="s">
        <v>18</v>
      </c>
      <c r="Q172" s="34" t="s">
        <v>266</v>
      </c>
      <c r="R172" s="122"/>
      <c r="S172" s="120"/>
      <c r="T172" s="37"/>
      <c r="U172" s="37"/>
      <c r="V172" s="37"/>
      <c r="W172" s="37"/>
      <c r="X172" s="37"/>
      <c r="Y172" s="37">
        <v>4031.9</v>
      </c>
      <c r="Z172" s="38">
        <f t="shared" si="14"/>
        <v>4031.9</v>
      </c>
      <c r="AA172" s="36">
        <v>2020</v>
      </c>
      <c r="AB172" s="95"/>
      <c r="AC172" s="118"/>
      <c r="AD172" s="118"/>
      <c r="AE172" s="118"/>
    </row>
    <row r="173" spans="1:31" ht="25.15" customHeight="1" x14ac:dyDescent="0.25">
      <c r="A173" s="34"/>
      <c r="B173" s="34"/>
      <c r="C173" s="34"/>
      <c r="D173" s="34" t="s">
        <v>11</v>
      </c>
      <c r="E173" s="34" t="s">
        <v>21</v>
      </c>
      <c r="F173" s="34" t="s">
        <v>11</v>
      </c>
      <c r="G173" s="34" t="s">
        <v>20</v>
      </c>
      <c r="H173" s="34" t="s">
        <v>11</v>
      </c>
      <c r="I173" s="34" t="s">
        <v>19</v>
      </c>
      <c r="J173" s="34" t="s">
        <v>12</v>
      </c>
      <c r="K173" s="34" t="s">
        <v>11</v>
      </c>
      <c r="L173" s="34" t="s">
        <v>13</v>
      </c>
      <c r="M173" s="34" t="s">
        <v>65</v>
      </c>
      <c r="N173" s="34" t="s">
        <v>11</v>
      </c>
      <c r="O173" s="34" t="s">
        <v>19</v>
      </c>
      <c r="P173" s="34" t="s">
        <v>18</v>
      </c>
      <c r="Q173" s="34" t="s">
        <v>267</v>
      </c>
      <c r="R173" s="121" t="s">
        <v>270</v>
      </c>
      <c r="S173" s="119" t="s">
        <v>40</v>
      </c>
      <c r="T173" s="37"/>
      <c r="U173" s="37"/>
      <c r="V173" s="37"/>
      <c r="W173" s="37"/>
      <c r="X173" s="37"/>
      <c r="Y173" s="37">
        <v>843.6</v>
      </c>
      <c r="Z173" s="38">
        <f t="shared" si="14"/>
        <v>843.6</v>
      </c>
      <c r="AA173" s="36">
        <v>2020</v>
      </c>
      <c r="AB173" s="95"/>
      <c r="AC173" s="118"/>
      <c r="AD173" s="118"/>
      <c r="AE173" s="118"/>
    </row>
    <row r="174" spans="1:31" ht="30" customHeight="1" x14ac:dyDescent="0.25">
      <c r="A174" s="34"/>
      <c r="B174" s="34"/>
      <c r="C174" s="34"/>
      <c r="D174" s="34" t="s">
        <v>11</v>
      </c>
      <c r="E174" s="34" t="s">
        <v>21</v>
      </c>
      <c r="F174" s="34" t="s">
        <v>11</v>
      </c>
      <c r="G174" s="34" t="s">
        <v>20</v>
      </c>
      <c r="H174" s="34" t="s">
        <v>11</v>
      </c>
      <c r="I174" s="34" t="s">
        <v>19</v>
      </c>
      <c r="J174" s="34" t="s">
        <v>12</v>
      </c>
      <c r="K174" s="34" t="s">
        <v>11</v>
      </c>
      <c r="L174" s="34" t="s">
        <v>13</v>
      </c>
      <c r="M174" s="34" t="s">
        <v>12</v>
      </c>
      <c r="N174" s="34" t="s">
        <v>11</v>
      </c>
      <c r="O174" s="34" t="s">
        <v>19</v>
      </c>
      <c r="P174" s="34" t="s">
        <v>18</v>
      </c>
      <c r="Q174" s="34" t="s">
        <v>267</v>
      </c>
      <c r="R174" s="122"/>
      <c r="S174" s="120"/>
      <c r="T174" s="37"/>
      <c r="U174" s="37"/>
      <c r="V174" s="37"/>
      <c r="W174" s="37"/>
      <c r="X174" s="37"/>
      <c r="Y174" s="37">
        <v>3374.1</v>
      </c>
      <c r="Z174" s="38">
        <f t="shared" si="14"/>
        <v>3374.1</v>
      </c>
      <c r="AA174" s="36">
        <v>2020</v>
      </c>
      <c r="AB174" s="95"/>
      <c r="AC174" s="118"/>
      <c r="AD174" s="118"/>
      <c r="AE174" s="118"/>
    </row>
    <row r="175" spans="1:31" ht="24.6" customHeight="1" x14ac:dyDescent="0.25">
      <c r="A175" s="34"/>
      <c r="B175" s="34"/>
      <c r="C175" s="34"/>
      <c r="D175" s="34" t="s">
        <v>11</v>
      </c>
      <c r="E175" s="34" t="s">
        <v>21</v>
      </c>
      <c r="F175" s="34" t="s">
        <v>11</v>
      </c>
      <c r="G175" s="34" t="s">
        <v>20</v>
      </c>
      <c r="H175" s="34" t="s">
        <v>11</v>
      </c>
      <c r="I175" s="34" t="s">
        <v>19</v>
      </c>
      <c r="J175" s="34" t="s">
        <v>12</v>
      </c>
      <c r="K175" s="34" t="s">
        <v>11</v>
      </c>
      <c r="L175" s="34" t="s">
        <v>13</v>
      </c>
      <c r="M175" s="34" t="s">
        <v>65</v>
      </c>
      <c r="N175" s="34" t="s">
        <v>11</v>
      </c>
      <c r="O175" s="34" t="s">
        <v>19</v>
      </c>
      <c r="P175" s="34" t="s">
        <v>18</v>
      </c>
      <c r="Q175" s="34" t="s">
        <v>268</v>
      </c>
      <c r="R175" s="121" t="s">
        <v>272</v>
      </c>
      <c r="S175" s="119" t="s">
        <v>40</v>
      </c>
      <c r="T175" s="37"/>
      <c r="U175" s="37"/>
      <c r="V175" s="37"/>
      <c r="W175" s="37"/>
      <c r="X175" s="37"/>
      <c r="Y175" s="37">
        <v>432.8</v>
      </c>
      <c r="Z175" s="38">
        <f t="shared" si="14"/>
        <v>432.8</v>
      </c>
      <c r="AA175" s="36">
        <v>2020</v>
      </c>
      <c r="AB175" s="95"/>
    </row>
    <row r="176" spans="1:31" ht="27.6" customHeight="1" x14ac:dyDescent="0.25">
      <c r="A176" s="34"/>
      <c r="B176" s="34"/>
      <c r="C176" s="34"/>
      <c r="D176" s="34" t="s">
        <v>11</v>
      </c>
      <c r="E176" s="34" t="s">
        <v>21</v>
      </c>
      <c r="F176" s="34" t="s">
        <v>11</v>
      </c>
      <c r="G176" s="34" t="s">
        <v>20</v>
      </c>
      <c r="H176" s="34" t="s">
        <v>11</v>
      </c>
      <c r="I176" s="34" t="s">
        <v>19</v>
      </c>
      <c r="J176" s="34" t="s">
        <v>12</v>
      </c>
      <c r="K176" s="34" t="s">
        <v>11</v>
      </c>
      <c r="L176" s="34" t="s">
        <v>13</v>
      </c>
      <c r="M176" s="34" t="s">
        <v>12</v>
      </c>
      <c r="N176" s="34" t="s">
        <v>11</v>
      </c>
      <c r="O176" s="34" t="s">
        <v>19</v>
      </c>
      <c r="P176" s="34" t="s">
        <v>18</v>
      </c>
      <c r="Q176" s="34" t="s">
        <v>268</v>
      </c>
      <c r="R176" s="122"/>
      <c r="S176" s="120"/>
      <c r="T176" s="37"/>
      <c r="U176" s="37"/>
      <c r="V176" s="37"/>
      <c r="W176" s="37"/>
      <c r="X176" s="37"/>
      <c r="Y176" s="37">
        <v>1730.9</v>
      </c>
      <c r="Z176" s="38">
        <f t="shared" si="14"/>
        <v>1730.9</v>
      </c>
      <c r="AA176" s="36">
        <v>2020</v>
      </c>
      <c r="AB176" s="95"/>
    </row>
    <row r="177" spans="1:28" ht="27.6" customHeight="1" x14ac:dyDescent="0.25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12" t="s">
        <v>145</v>
      </c>
      <c r="S177" s="10" t="s">
        <v>41</v>
      </c>
      <c r="T177" s="8">
        <f>T179+T181+T216</f>
        <v>215.1</v>
      </c>
      <c r="U177" s="8">
        <f t="shared" ref="U177:Y177" si="15">U179+U181+U216</f>
        <v>308.89999999999998</v>
      </c>
      <c r="V177" s="8">
        <f t="shared" si="15"/>
        <v>104</v>
      </c>
      <c r="W177" s="8">
        <f t="shared" si="15"/>
        <v>134.80000000000001</v>
      </c>
      <c r="X177" s="8">
        <f t="shared" si="15"/>
        <v>12.1</v>
      </c>
      <c r="Y177" s="8">
        <f t="shared" si="15"/>
        <v>149.49699999999999</v>
      </c>
      <c r="Z177" s="5">
        <f t="shared" ref="Z177:Z185" si="16">T177+U177+V177+W177+X177+Y177</f>
        <v>924.39699999999993</v>
      </c>
      <c r="AA177" s="10">
        <v>2020</v>
      </c>
    </row>
    <row r="178" spans="1:28" ht="30" x14ac:dyDescent="0.25">
      <c r="A178" s="34" t="s">
        <v>11</v>
      </c>
      <c r="B178" s="34" t="s">
        <v>11</v>
      </c>
      <c r="C178" s="34" t="s">
        <v>22</v>
      </c>
      <c r="D178" s="34" t="s">
        <v>11</v>
      </c>
      <c r="E178" s="34" t="s">
        <v>21</v>
      </c>
      <c r="F178" s="34" t="s">
        <v>11</v>
      </c>
      <c r="G178" s="34" t="s">
        <v>20</v>
      </c>
      <c r="H178" s="34" t="s">
        <v>11</v>
      </c>
      <c r="I178" s="34" t="s">
        <v>19</v>
      </c>
      <c r="J178" s="34" t="s">
        <v>12</v>
      </c>
      <c r="K178" s="34" t="s">
        <v>11</v>
      </c>
      <c r="L178" s="34" t="s">
        <v>13</v>
      </c>
      <c r="M178" s="34" t="s">
        <v>11</v>
      </c>
      <c r="N178" s="34" t="s">
        <v>11</v>
      </c>
      <c r="O178" s="34" t="s">
        <v>11</v>
      </c>
      <c r="P178" s="34" t="s">
        <v>11</v>
      </c>
      <c r="Q178" s="34" t="s">
        <v>11</v>
      </c>
      <c r="R178" s="35" t="s">
        <v>130</v>
      </c>
      <c r="S178" s="36" t="s">
        <v>40</v>
      </c>
      <c r="T178" s="37">
        <v>1300</v>
      </c>
      <c r="U178" s="37"/>
      <c r="V178" s="37"/>
      <c r="W178" s="37"/>
      <c r="X178" s="37"/>
      <c r="Y178" s="37"/>
      <c r="Z178" s="38">
        <f t="shared" si="16"/>
        <v>1300</v>
      </c>
      <c r="AA178" s="36">
        <v>2015</v>
      </c>
    </row>
    <row r="179" spans="1:28" ht="45" x14ac:dyDescent="0.25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12" t="s">
        <v>131</v>
      </c>
      <c r="S179" s="10" t="s">
        <v>41</v>
      </c>
      <c r="T179" s="8">
        <v>0.3</v>
      </c>
      <c r="U179" s="8"/>
      <c r="V179" s="8"/>
      <c r="W179" s="8"/>
      <c r="X179" s="8"/>
      <c r="Y179" s="8"/>
      <c r="Z179" s="5">
        <f t="shared" si="16"/>
        <v>0.3</v>
      </c>
      <c r="AA179" s="10">
        <v>2015</v>
      </c>
    </row>
    <row r="180" spans="1:28" ht="30" x14ac:dyDescent="0.25">
      <c r="A180" s="34" t="s">
        <v>11</v>
      </c>
      <c r="B180" s="34" t="s">
        <v>11</v>
      </c>
      <c r="C180" s="34" t="s">
        <v>21</v>
      </c>
      <c r="D180" s="34" t="s">
        <v>11</v>
      </c>
      <c r="E180" s="34" t="s">
        <v>21</v>
      </c>
      <c r="F180" s="34" t="s">
        <v>11</v>
      </c>
      <c r="G180" s="34" t="s">
        <v>20</v>
      </c>
      <c r="H180" s="34" t="s">
        <v>11</v>
      </c>
      <c r="I180" s="34" t="s">
        <v>19</v>
      </c>
      <c r="J180" s="34" t="s">
        <v>12</v>
      </c>
      <c r="K180" s="34" t="s">
        <v>11</v>
      </c>
      <c r="L180" s="34" t="s">
        <v>13</v>
      </c>
      <c r="M180" s="34" t="s">
        <v>11</v>
      </c>
      <c r="N180" s="34" t="s">
        <v>11</v>
      </c>
      <c r="O180" s="34" t="s">
        <v>11</v>
      </c>
      <c r="P180" s="34" t="s">
        <v>11</v>
      </c>
      <c r="Q180" s="34" t="s">
        <v>11</v>
      </c>
      <c r="R180" s="35" t="s">
        <v>130</v>
      </c>
      <c r="S180" s="36" t="s">
        <v>40</v>
      </c>
      <c r="T180" s="37">
        <f>1881-310</f>
        <v>1571</v>
      </c>
      <c r="U180" s="37"/>
      <c r="V180" s="37"/>
      <c r="W180" s="37"/>
      <c r="X180" s="37"/>
      <c r="Y180" s="37"/>
      <c r="Z180" s="38">
        <f t="shared" si="16"/>
        <v>1571</v>
      </c>
      <c r="AA180" s="36">
        <v>2015</v>
      </c>
    </row>
    <row r="181" spans="1:28" ht="45" x14ac:dyDescent="0.25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12" t="s">
        <v>132</v>
      </c>
      <c r="S181" s="10" t="s">
        <v>41</v>
      </c>
      <c r="T181" s="8">
        <v>1.3</v>
      </c>
      <c r="U181" s="8"/>
      <c r="V181" s="8"/>
      <c r="W181" s="8"/>
      <c r="X181" s="8"/>
      <c r="Y181" s="8"/>
      <c r="Z181" s="5">
        <f t="shared" si="16"/>
        <v>1.3</v>
      </c>
      <c r="AA181" s="10">
        <v>2015</v>
      </c>
    </row>
    <row r="182" spans="1:28" ht="30" x14ac:dyDescent="0.25">
      <c r="A182" s="34" t="s">
        <v>11</v>
      </c>
      <c r="B182" s="34" t="s">
        <v>12</v>
      </c>
      <c r="C182" s="34" t="s">
        <v>13</v>
      </c>
      <c r="D182" s="34" t="s">
        <v>11</v>
      </c>
      <c r="E182" s="34" t="s">
        <v>21</v>
      </c>
      <c r="F182" s="34" t="s">
        <v>11</v>
      </c>
      <c r="G182" s="34" t="s">
        <v>20</v>
      </c>
      <c r="H182" s="34" t="s">
        <v>11</v>
      </c>
      <c r="I182" s="34" t="s">
        <v>19</v>
      </c>
      <c r="J182" s="34" t="s">
        <v>12</v>
      </c>
      <c r="K182" s="34" t="s">
        <v>11</v>
      </c>
      <c r="L182" s="34" t="s">
        <v>13</v>
      </c>
      <c r="M182" s="34" t="s">
        <v>11</v>
      </c>
      <c r="N182" s="34" t="s">
        <v>11</v>
      </c>
      <c r="O182" s="34" t="s">
        <v>11</v>
      </c>
      <c r="P182" s="34" t="s">
        <v>11</v>
      </c>
      <c r="Q182" s="34" t="s">
        <v>11</v>
      </c>
      <c r="R182" s="35" t="s">
        <v>130</v>
      </c>
      <c r="S182" s="36" t="s">
        <v>40</v>
      </c>
      <c r="T182" s="38">
        <f>T183+T184</f>
        <v>237372.9</v>
      </c>
      <c r="U182" s="38">
        <f>U183+U184+U185</f>
        <v>227864.3</v>
      </c>
      <c r="V182" s="38">
        <f>V183+V184+V185+V186+V187+V188+V189+V190+V191</f>
        <v>630059.19999999995</v>
      </c>
      <c r="W182" s="38">
        <f>W183+W184+W192+W193</f>
        <v>162784.1</v>
      </c>
      <c r="X182" s="38">
        <f>X183+X184+X194+X195</f>
        <v>24916.7</v>
      </c>
      <c r="Y182" s="38">
        <f>Y183+Y184+Y194+Y195+Y196+Y197+Y198+Y199+Y200+Y201+Y202+Y203+Y204+Y205+Y206+Y207+Y208+Y209+Y210+Y211+Y212+Y213+Y214+Y215</f>
        <v>340119.19999999995</v>
      </c>
      <c r="Z182" s="38">
        <f>T182+U182+V182+W182+X182+Y182</f>
        <v>1623116.4</v>
      </c>
      <c r="AA182" s="36">
        <v>2020</v>
      </c>
    </row>
    <row r="183" spans="1:28" ht="30" x14ac:dyDescent="0.25">
      <c r="A183" s="34" t="s">
        <v>11</v>
      </c>
      <c r="B183" s="34" t="s">
        <v>12</v>
      </c>
      <c r="C183" s="34" t="s">
        <v>13</v>
      </c>
      <c r="D183" s="34" t="s">
        <v>11</v>
      </c>
      <c r="E183" s="34" t="s">
        <v>21</v>
      </c>
      <c r="F183" s="34" t="s">
        <v>11</v>
      </c>
      <c r="G183" s="34" t="s">
        <v>20</v>
      </c>
      <c r="H183" s="34" t="s">
        <v>11</v>
      </c>
      <c r="I183" s="34" t="s">
        <v>19</v>
      </c>
      <c r="J183" s="34" t="s">
        <v>12</v>
      </c>
      <c r="K183" s="34" t="s">
        <v>11</v>
      </c>
      <c r="L183" s="34" t="s">
        <v>13</v>
      </c>
      <c r="M183" s="34" t="s">
        <v>11</v>
      </c>
      <c r="N183" s="34" t="s">
        <v>11</v>
      </c>
      <c r="O183" s="34" t="s">
        <v>11</v>
      </c>
      <c r="P183" s="34" t="s">
        <v>11</v>
      </c>
      <c r="Q183" s="34" t="s">
        <v>11</v>
      </c>
      <c r="R183" s="35" t="s">
        <v>130</v>
      </c>
      <c r="S183" s="36" t="s">
        <v>40</v>
      </c>
      <c r="T183" s="37">
        <f>208466.4-2928.6-2000-355.5</f>
        <v>203182.3</v>
      </c>
      <c r="U183" s="37">
        <f>50000-2950-2047.3-4865+1039.8-1654.9-5800-5858.3</f>
        <v>27864.3</v>
      </c>
      <c r="V183" s="37">
        <f>16437.3-5309.4-8274.5+600+2425+1944+1650.4-1944-1538.8-7-12.7-14.2</f>
        <v>5956.0999999999995</v>
      </c>
      <c r="W183" s="37">
        <f>11688.7+1606.6-1440.8-683.9-59.3+2400-153.1-30.9-165.2-730</f>
        <v>12432.100000000002</v>
      </c>
      <c r="X183" s="37">
        <f>932.8-423.9</f>
        <v>508.9</v>
      </c>
      <c r="Y183" s="37">
        <f>7586.3+269.2+3007.9</f>
        <v>10863.4</v>
      </c>
      <c r="Z183" s="38">
        <f t="shared" si="16"/>
        <v>260807.09999999998</v>
      </c>
      <c r="AA183" s="36">
        <v>2020</v>
      </c>
      <c r="AB183" s="83"/>
    </row>
    <row r="184" spans="1:28" ht="30" x14ac:dyDescent="0.25">
      <c r="A184" s="34" t="s">
        <v>11</v>
      </c>
      <c r="B184" s="34" t="s">
        <v>12</v>
      </c>
      <c r="C184" s="34" t="s">
        <v>13</v>
      </c>
      <c r="D184" s="34" t="s">
        <v>11</v>
      </c>
      <c r="E184" s="34" t="s">
        <v>21</v>
      </c>
      <c r="F184" s="34" t="s">
        <v>11</v>
      </c>
      <c r="G184" s="34" t="s">
        <v>20</v>
      </c>
      <c r="H184" s="34" t="s">
        <v>11</v>
      </c>
      <c r="I184" s="34" t="s">
        <v>19</v>
      </c>
      <c r="J184" s="34" t="s">
        <v>12</v>
      </c>
      <c r="K184" s="34" t="s">
        <v>23</v>
      </c>
      <c r="L184" s="34" t="s">
        <v>21</v>
      </c>
      <c r="M184" s="34" t="s">
        <v>11</v>
      </c>
      <c r="N184" s="34" t="s">
        <v>13</v>
      </c>
      <c r="O184" s="34"/>
      <c r="P184" s="34"/>
      <c r="Q184" s="34"/>
      <c r="R184" s="35" t="s">
        <v>130</v>
      </c>
      <c r="S184" s="36" t="s">
        <v>40</v>
      </c>
      <c r="T184" s="37">
        <f>34550.9-360.3</f>
        <v>34190.6</v>
      </c>
      <c r="U184" s="37"/>
      <c r="V184" s="37"/>
      <c r="W184" s="37"/>
      <c r="X184" s="37"/>
      <c r="Y184" s="37"/>
      <c r="Z184" s="38">
        <f t="shared" si="16"/>
        <v>34190.6</v>
      </c>
      <c r="AA184" s="36">
        <v>2015</v>
      </c>
    </row>
    <row r="185" spans="1:28" ht="30" x14ac:dyDescent="0.25">
      <c r="A185" s="34" t="s">
        <v>11</v>
      </c>
      <c r="B185" s="34" t="s">
        <v>12</v>
      </c>
      <c r="C185" s="34" t="s">
        <v>13</v>
      </c>
      <c r="D185" s="34" t="s">
        <v>11</v>
      </c>
      <c r="E185" s="34" t="s">
        <v>21</v>
      </c>
      <c r="F185" s="34" t="s">
        <v>11</v>
      </c>
      <c r="G185" s="34" t="s">
        <v>20</v>
      </c>
      <c r="H185" s="34" t="s">
        <v>11</v>
      </c>
      <c r="I185" s="34" t="s">
        <v>19</v>
      </c>
      <c r="J185" s="34" t="s">
        <v>12</v>
      </c>
      <c r="K185" s="34" t="s">
        <v>11</v>
      </c>
      <c r="L185" s="34" t="s">
        <v>13</v>
      </c>
      <c r="M185" s="34" t="s">
        <v>18</v>
      </c>
      <c r="N185" s="34" t="s">
        <v>21</v>
      </c>
      <c r="O185" s="34" t="s">
        <v>13</v>
      </c>
      <c r="P185" s="34" t="s">
        <v>11</v>
      </c>
      <c r="Q185" s="34" t="s">
        <v>63</v>
      </c>
      <c r="R185" s="35" t="s">
        <v>130</v>
      </c>
      <c r="S185" s="36" t="s">
        <v>40</v>
      </c>
      <c r="T185" s="37"/>
      <c r="U185" s="37">
        <v>200000</v>
      </c>
      <c r="V185" s="37"/>
      <c r="W185" s="37"/>
      <c r="X185" s="37"/>
      <c r="Y185" s="37"/>
      <c r="Z185" s="38">
        <f t="shared" si="16"/>
        <v>200000</v>
      </c>
      <c r="AA185" s="36">
        <v>2016</v>
      </c>
    </row>
    <row r="186" spans="1:28" ht="30" x14ac:dyDescent="0.25">
      <c r="A186" s="34" t="s">
        <v>11</v>
      </c>
      <c r="B186" s="34" t="s">
        <v>12</v>
      </c>
      <c r="C186" s="34" t="s">
        <v>13</v>
      </c>
      <c r="D186" s="34" t="s">
        <v>11</v>
      </c>
      <c r="E186" s="34" t="s">
        <v>21</v>
      </c>
      <c r="F186" s="34" t="s">
        <v>11</v>
      </c>
      <c r="G186" s="34" t="s">
        <v>20</v>
      </c>
      <c r="H186" s="34" t="s">
        <v>11</v>
      </c>
      <c r="I186" s="34" t="s">
        <v>19</v>
      </c>
      <c r="J186" s="34" t="s">
        <v>12</v>
      </c>
      <c r="K186" s="34" t="s">
        <v>11</v>
      </c>
      <c r="L186" s="34" t="s">
        <v>13</v>
      </c>
      <c r="M186" s="34" t="s">
        <v>65</v>
      </c>
      <c r="N186" s="34" t="s">
        <v>11</v>
      </c>
      <c r="O186" s="34" t="s">
        <v>13</v>
      </c>
      <c r="P186" s="34" t="s">
        <v>11</v>
      </c>
      <c r="Q186" s="34" t="s">
        <v>71</v>
      </c>
      <c r="R186" s="35" t="s">
        <v>130</v>
      </c>
      <c r="S186" s="36" t="s">
        <v>40</v>
      </c>
      <c r="T186" s="37"/>
      <c r="U186" s="37"/>
      <c r="V186" s="37">
        <f>29787+212.7-1363-88-449.8-915.3</f>
        <v>27183.600000000002</v>
      </c>
      <c r="W186" s="37"/>
      <c r="X186" s="37"/>
      <c r="Y186" s="37"/>
      <c r="Z186" s="38">
        <f t="shared" ref="Z186:Z191" si="17">V186</f>
        <v>27183.600000000002</v>
      </c>
      <c r="AA186" s="36">
        <v>2017</v>
      </c>
    </row>
    <row r="187" spans="1:28" ht="30" x14ac:dyDescent="0.25">
      <c r="A187" s="34" t="s">
        <v>11</v>
      </c>
      <c r="B187" s="34" t="s">
        <v>12</v>
      </c>
      <c r="C187" s="34" t="s">
        <v>13</v>
      </c>
      <c r="D187" s="34" t="s">
        <v>11</v>
      </c>
      <c r="E187" s="34" t="s">
        <v>21</v>
      </c>
      <c r="F187" s="34" t="s">
        <v>11</v>
      </c>
      <c r="G187" s="34" t="s">
        <v>20</v>
      </c>
      <c r="H187" s="34" t="s">
        <v>11</v>
      </c>
      <c r="I187" s="34" t="s">
        <v>19</v>
      </c>
      <c r="J187" s="34" t="s">
        <v>12</v>
      </c>
      <c r="K187" s="34" t="s">
        <v>11</v>
      </c>
      <c r="L187" s="34" t="s">
        <v>13</v>
      </c>
      <c r="M187" s="34" t="s">
        <v>12</v>
      </c>
      <c r="N187" s="34" t="s">
        <v>11</v>
      </c>
      <c r="O187" s="34" t="s">
        <v>13</v>
      </c>
      <c r="P187" s="34" t="s">
        <v>11</v>
      </c>
      <c r="Q187" s="34" t="s">
        <v>74</v>
      </c>
      <c r="R187" s="35" t="s">
        <v>130</v>
      </c>
      <c r="S187" s="36" t="s">
        <v>40</v>
      </c>
      <c r="T187" s="37"/>
      <c r="U187" s="37"/>
      <c r="V187" s="37">
        <f>74792.7+105145.2-105145.2</f>
        <v>74792.7</v>
      </c>
      <c r="W187" s="37"/>
      <c r="X187" s="37"/>
      <c r="Y187" s="37"/>
      <c r="Z187" s="38">
        <f t="shared" si="17"/>
        <v>74792.7</v>
      </c>
      <c r="AA187" s="36">
        <v>2017</v>
      </c>
    </row>
    <row r="188" spans="1:28" ht="30" x14ac:dyDescent="0.25">
      <c r="A188" s="34" t="s">
        <v>11</v>
      </c>
      <c r="B188" s="34" t="s">
        <v>12</v>
      </c>
      <c r="C188" s="34" t="s">
        <v>13</v>
      </c>
      <c r="D188" s="34" t="s">
        <v>11</v>
      </c>
      <c r="E188" s="34" t="s">
        <v>21</v>
      </c>
      <c r="F188" s="34" t="s">
        <v>11</v>
      </c>
      <c r="G188" s="34" t="s">
        <v>20</v>
      </c>
      <c r="H188" s="34" t="s">
        <v>11</v>
      </c>
      <c r="I188" s="34" t="s">
        <v>19</v>
      </c>
      <c r="J188" s="34" t="s">
        <v>12</v>
      </c>
      <c r="K188" s="34" t="s">
        <v>11</v>
      </c>
      <c r="L188" s="34" t="s">
        <v>13</v>
      </c>
      <c r="M188" s="34" t="s">
        <v>12</v>
      </c>
      <c r="N188" s="34" t="s">
        <v>11</v>
      </c>
      <c r="O188" s="34" t="s">
        <v>27</v>
      </c>
      <c r="P188" s="34" t="s">
        <v>12</v>
      </c>
      <c r="Q188" s="34" t="s">
        <v>74</v>
      </c>
      <c r="R188" s="35" t="s">
        <v>130</v>
      </c>
      <c r="S188" s="36" t="s">
        <v>40</v>
      </c>
      <c r="T188" s="37"/>
      <c r="U188" s="37"/>
      <c r="V188" s="37">
        <v>855</v>
      </c>
      <c r="W188" s="37"/>
      <c r="X188" s="37"/>
      <c r="Y188" s="37"/>
      <c r="Z188" s="38">
        <f t="shared" si="17"/>
        <v>855</v>
      </c>
      <c r="AA188" s="36">
        <v>2017</v>
      </c>
      <c r="AB188" s="33"/>
    </row>
    <row r="189" spans="1:28" ht="30" x14ac:dyDescent="0.25">
      <c r="A189" s="34" t="s">
        <v>11</v>
      </c>
      <c r="B189" s="34" t="s">
        <v>12</v>
      </c>
      <c r="C189" s="34" t="s">
        <v>13</v>
      </c>
      <c r="D189" s="34" t="s">
        <v>11</v>
      </c>
      <c r="E189" s="34" t="s">
        <v>21</v>
      </c>
      <c r="F189" s="34" t="s">
        <v>11</v>
      </c>
      <c r="G189" s="34" t="s">
        <v>20</v>
      </c>
      <c r="H189" s="34" t="s">
        <v>11</v>
      </c>
      <c r="I189" s="34" t="s">
        <v>19</v>
      </c>
      <c r="J189" s="34" t="s">
        <v>12</v>
      </c>
      <c r="K189" s="34" t="s">
        <v>11</v>
      </c>
      <c r="L189" s="34" t="s">
        <v>13</v>
      </c>
      <c r="M189" s="34" t="s">
        <v>18</v>
      </c>
      <c r="N189" s="34" t="s">
        <v>22</v>
      </c>
      <c r="O189" s="34" t="s">
        <v>20</v>
      </c>
      <c r="P189" s="34" t="s">
        <v>11</v>
      </c>
      <c r="Q189" s="34" t="s">
        <v>74</v>
      </c>
      <c r="R189" s="35" t="s">
        <v>130</v>
      </c>
      <c r="S189" s="36" t="s">
        <v>40</v>
      </c>
      <c r="T189" s="37"/>
      <c r="U189" s="37"/>
      <c r="V189" s="37">
        <v>6976.8</v>
      </c>
      <c r="W189" s="37"/>
      <c r="X189" s="37"/>
      <c r="Y189" s="37"/>
      <c r="Z189" s="38">
        <f t="shared" si="17"/>
        <v>6976.8</v>
      </c>
      <c r="AA189" s="36">
        <v>2017</v>
      </c>
    </row>
    <row r="190" spans="1:28" ht="30" x14ac:dyDescent="0.25">
      <c r="A190" s="34" t="s">
        <v>11</v>
      </c>
      <c r="B190" s="34" t="s">
        <v>12</v>
      </c>
      <c r="C190" s="34" t="s">
        <v>13</v>
      </c>
      <c r="D190" s="34" t="s">
        <v>11</v>
      </c>
      <c r="E190" s="34" t="s">
        <v>21</v>
      </c>
      <c r="F190" s="34" t="s">
        <v>11</v>
      </c>
      <c r="G190" s="34" t="s">
        <v>20</v>
      </c>
      <c r="H190" s="34" t="s">
        <v>11</v>
      </c>
      <c r="I190" s="34" t="s">
        <v>19</v>
      </c>
      <c r="J190" s="34" t="s">
        <v>12</v>
      </c>
      <c r="K190" s="34" t="s">
        <v>11</v>
      </c>
      <c r="L190" s="34" t="s">
        <v>13</v>
      </c>
      <c r="M190" s="34" t="s">
        <v>27</v>
      </c>
      <c r="N190" s="34" t="s">
        <v>27</v>
      </c>
      <c r="O190" s="34" t="s">
        <v>11</v>
      </c>
      <c r="P190" s="34" t="s">
        <v>11</v>
      </c>
      <c r="Q190" s="34" t="s">
        <v>11</v>
      </c>
      <c r="R190" s="35" t="s">
        <v>130</v>
      </c>
      <c r="S190" s="36" t="s">
        <v>40</v>
      </c>
      <c r="T190" s="37"/>
      <c r="U190" s="37"/>
      <c r="V190" s="37">
        <f>300000+214200</f>
        <v>514200</v>
      </c>
      <c r="W190" s="37"/>
      <c r="X190" s="37"/>
      <c r="Y190" s="37"/>
      <c r="Z190" s="38">
        <f t="shared" si="17"/>
        <v>514200</v>
      </c>
      <c r="AA190" s="36">
        <v>2017</v>
      </c>
    </row>
    <row r="191" spans="1:28" ht="30" x14ac:dyDescent="0.25">
      <c r="A191" s="34" t="s">
        <v>11</v>
      </c>
      <c r="B191" s="34" t="s">
        <v>12</v>
      </c>
      <c r="C191" s="34" t="s">
        <v>13</v>
      </c>
      <c r="D191" s="34" t="s">
        <v>11</v>
      </c>
      <c r="E191" s="34" t="s">
        <v>21</v>
      </c>
      <c r="F191" s="34" t="s">
        <v>11</v>
      </c>
      <c r="G191" s="34" t="s">
        <v>20</v>
      </c>
      <c r="H191" s="34" t="s">
        <v>11</v>
      </c>
      <c r="I191" s="34" t="s">
        <v>19</v>
      </c>
      <c r="J191" s="34" t="s">
        <v>12</v>
      </c>
      <c r="K191" s="34" t="s">
        <v>11</v>
      </c>
      <c r="L191" s="34" t="s">
        <v>13</v>
      </c>
      <c r="M191" s="34" t="s">
        <v>65</v>
      </c>
      <c r="N191" s="34" t="s">
        <v>11</v>
      </c>
      <c r="O191" s="34" t="s">
        <v>27</v>
      </c>
      <c r="P191" s="34" t="s">
        <v>12</v>
      </c>
      <c r="Q191" s="34" t="s">
        <v>82</v>
      </c>
      <c r="R191" s="35" t="s">
        <v>130</v>
      </c>
      <c r="S191" s="36" t="s">
        <v>40</v>
      </c>
      <c r="T191" s="37"/>
      <c r="U191" s="37"/>
      <c r="V191" s="37">
        <v>95</v>
      </c>
      <c r="W191" s="37"/>
      <c r="X191" s="37"/>
      <c r="Y191" s="37"/>
      <c r="Z191" s="38">
        <f t="shared" si="17"/>
        <v>95</v>
      </c>
      <c r="AA191" s="36">
        <v>2017</v>
      </c>
    </row>
    <row r="192" spans="1:28" ht="32.450000000000003" customHeight="1" x14ac:dyDescent="0.25">
      <c r="A192" s="34" t="s">
        <v>11</v>
      </c>
      <c r="B192" s="34" t="s">
        <v>12</v>
      </c>
      <c r="C192" s="34" t="s">
        <v>13</v>
      </c>
      <c r="D192" s="34" t="s">
        <v>11</v>
      </c>
      <c r="E192" s="34" t="s">
        <v>21</v>
      </c>
      <c r="F192" s="34" t="s">
        <v>11</v>
      </c>
      <c r="G192" s="34" t="s">
        <v>20</v>
      </c>
      <c r="H192" s="34" t="s">
        <v>11</v>
      </c>
      <c r="I192" s="34" t="s">
        <v>19</v>
      </c>
      <c r="J192" s="34" t="s">
        <v>12</v>
      </c>
      <c r="K192" s="34" t="s">
        <v>11</v>
      </c>
      <c r="L192" s="34" t="s">
        <v>13</v>
      </c>
      <c r="M192" s="34" t="s">
        <v>12</v>
      </c>
      <c r="N192" s="34" t="s">
        <v>11</v>
      </c>
      <c r="O192" s="34" t="s">
        <v>19</v>
      </c>
      <c r="P192" s="34" t="s">
        <v>18</v>
      </c>
      <c r="Q192" s="34" t="s">
        <v>27</v>
      </c>
      <c r="R192" s="121" t="s">
        <v>133</v>
      </c>
      <c r="S192" s="119" t="s">
        <v>40</v>
      </c>
      <c r="T192" s="37"/>
      <c r="U192" s="37"/>
      <c r="V192" s="37"/>
      <c r="W192" s="37">
        <v>120931.5</v>
      </c>
      <c r="X192" s="37"/>
      <c r="Y192" s="37"/>
      <c r="Z192" s="38">
        <f>W192</f>
        <v>120931.5</v>
      </c>
      <c r="AA192" s="36">
        <v>2018</v>
      </c>
    </row>
    <row r="193" spans="1:28" ht="31.15" customHeight="1" x14ac:dyDescent="0.25">
      <c r="A193" s="34" t="s">
        <v>11</v>
      </c>
      <c r="B193" s="34" t="s">
        <v>12</v>
      </c>
      <c r="C193" s="34" t="s">
        <v>13</v>
      </c>
      <c r="D193" s="34" t="s">
        <v>11</v>
      </c>
      <c r="E193" s="34" t="s">
        <v>21</v>
      </c>
      <c r="F193" s="34" t="s">
        <v>11</v>
      </c>
      <c r="G193" s="34" t="s">
        <v>20</v>
      </c>
      <c r="H193" s="34" t="s">
        <v>11</v>
      </c>
      <c r="I193" s="34" t="s">
        <v>19</v>
      </c>
      <c r="J193" s="34" t="s">
        <v>12</v>
      </c>
      <c r="K193" s="34" t="s">
        <v>11</v>
      </c>
      <c r="L193" s="34" t="s">
        <v>13</v>
      </c>
      <c r="M193" s="34" t="s">
        <v>65</v>
      </c>
      <c r="N193" s="34" t="s">
        <v>11</v>
      </c>
      <c r="O193" s="34" t="s">
        <v>19</v>
      </c>
      <c r="P193" s="34" t="s">
        <v>18</v>
      </c>
      <c r="Q193" s="34" t="s">
        <v>27</v>
      </c>
      <c r="R193" s="122"/>
      <c r="S193" s="120"/>
      <c r="T193" s="37"/>
      <c r="U193" s="37"/>
      <c r="V193" s="37"/>
      <c r="W193" s="37">
        <f>30220.7-593-175-32.2</f>
        <v>29420.5</v>
      </c>
      <c r="X193" s="37"/>
      <c r="Y193" s="37"/>
      <c r="Z193" s="38">
        <f>W193</f>
        <v>29420.5</v>
      </c>
      <c r="AA193" s="36">
        <v>2018</v>
      </c>
    </row>
    <row r="194" spans="1:28" ht="33" customHeight="1" x14ac:dyDescent="0.25">
      <c r="A194" s="34" t="s">
        <v>11</v>
      </c>
      <c r="B194" s="34" t="s">
        <v>12</v>
      </c>
      <c r="C194" s="34" t="s">
        <v>13</v>
      </c>
      <c r="D194" s="34" t="s">
        <v>11</v>
      </c>
      <c r="E194" s="34" t="s">
        <v>21</v>
      </c>
      <c r="F194" s="34" t="s">
        <v>11</v>
      </c>
      <c r="G194" s="34" t="s">
        <v>20</v>
      </c>
      <c r="H194" s="34" t="s">
        <v>11</v>
      </c>
      <c r="I194" s="34" t="s">
        <v>19</v>
      </c>
      <c r="J194" s="34" t="s">
        <v>12</v>
      </c>
      <c r="K194" s="34" t="s">
        <v>11</v>
      </c>
      <c r="L194" s="34" t="s">
        <v>13</v>
      </c>
      <c r="M194" s="34" t="s">
        <v>65</v>
      </c>
      <c r="N194" s="34" t="s">
        <v>11</v>
      </c>
      <c r="O194" s="34" t="s">
        <v>19</v>
      </c>
      <c r="P194" s="34" t="s">
        <v>18</v>
      </c>
      <c r="Q194" s="34" t="s">
        <v>95</v>
      </c>
      <c r="R194" s="121" t="s">
        <v>130</v>
      </c>
      <c r="S194" s="119" t="s">
        <v>40</v>
      </c>
      <c r="T194" s="37"/>
      <c r="U194" s="37"/>
      <c r="V194" s="37"/>
      <c r="W194" s="37"/>
      <c r="X194" s="37">
        <f>4886-22.2</f>
        <v>4863.8</v>
      </c>
      <c r="Y194" s="37"/>
      <c r="Z194" s="38">
        <f>X194</f>
        <v>4863.8</v>
      </c>
      <c r="AA194" s="36">
        <v>2019</v>
      </c>
    </row>
    <row r="195" spans="1:28" ht="27.6" customHeight="1" x14ac:dyDescent="0.25">
      <c r="A195" s="34" t="s">
        <v>11</v>
      </c>
      <c r="B195" s="34" t="s">
        <v>12</v>
      </c>
      <c r="C195" s="34" t="s">
        <v>13</v>
      </c>
      <c r="D195" s="34" t="s">
        <v>11</v>
      </c>
      <c r="E195" s="34" t="s">
        <v>21</v>
      </c>
      <c r="F195" s="34" t="s">
        <v>11</v>
      </c>
      <c r="G195" s="34" t="s">
        <v>20</v>
      </c>
      <c r="H195" s="34" t="s">
        <v>11</v>
      </c>
      <c r="I195" s="34" t="s">
        <v>19</v>
      </c>
      <c r="J195" s="34" t="s">
        <v>12</v>
      </c>
      <c r="K195" s="34" t="s">
        <v>11</v>
      </c>
      <c r="L195" s="34" t="s">
        <v>13</v>
      </c>
      <c r="M195" s="34" t="s">
        <v>12</v>
      </c>
      <c r="N195" s="34" t="s">
        <v>11</v>
      </c>
      <c r="O195" s="34" t="s">
        <v>19</v>
      </c>
      <c r="P195" s="34" t="s">
        <v>18</v>
      </c>
      <c r="Q195" s="34" t="s">
        <v>95</v>
      </c>
      <c r="R195" s="122"/>
      <c r="S195" s="120"/>
      <c r="T195" s="37"/>
      <c r="U195" s="37"/>
      <c r="V195" s="37"/>
      <c r="W195" s="37"/>
      <c r="X195" s="37">
        <v>19544</v>
      </c>
      <c r="Y195" s="37"/>
      <c r="Z195" s="38">
        <f>X195</f>
        <v>19544</v>
      </c>
      <c r="AA195" s="36">
        <v>2019</v>
      </c>
    </row>
    <row r="196" spans="1:28" ht="27.6" customHeight="1" x14ac:dyDescent="0.25">
      <c r="A196" s="34" t="s">
        <v>11</v>
      </c>
      <c r="B196" s="34" t="s">
        <v>12</v>
      </c>
      <c r="C196" s="34" t="s">
        <v>13</v>
      </c>
      <c r="D196" s="34" t="s">
        <v>11</v>
      </c>
      <c r="E196" s="34" t="s">
        <v>21</v>
      </c>
      <c r="F196" s="34" t="s">
        <v>11</v>
      </c>
      <c r="G196" s="34" t="s">
        <v>20</v>
      </c>
      <c r="H196" s="34" t="s">
        <v>11</v>
      </c>
      <c r="I196" s="34" t="s">
        <v>19</v>
      </c>
      <c r="J196" s="34" t="s">
        <v>12</v>
      </c>
      <c r="K196" s="34" t="s">
        <v>11</v>
      </c>
      <c r="L196" s="34" t="s">
        <v>13</v>
      </c>
      <c r="M196" s="34" t="s">
        <v>65</v>
      </c>
      <c r="N196" s="34" t="s">
        <v>11</v>
      </c>
      <c r="O196" s="34" t="s">
        <v>19</v>
      </c>
      <c r="P196" s="34" t="s">
        <v>18</v>
      </c>
      <c r="Q196" s="34" t="s">
        <v>127</v>
      </c>
      <c r="R196" s="121" t="s">
        <v>134</v>
      </c>
      <c r="S196" s="119" t="s">
        <v>40</v>
      </c>
      <c r="T196" s="37"/>
      <c r="U196" s="37"/>
      <c r="V196" s="37"/>
      <c r="W196" s="37"/>
      <c r="X196" s="37"/>
      <c r="Y196" s="37">
        <f>57900-2784.8-14015.6</f>
        <v>41099.599999999999</v>
      </c>
      <c r="Z196" s="38">
        <f t="shared" ref="Z196:Z201" si="18">Y196</f>
        <v>41099.599999999999</v>
      </c>
      <c r="AA196" s="36">
        <v>2020</v>
      </c>
      <c r="AB196" s="84"/>
    </row>
    <row r="197" spans="1:28" ht="27.6" customHeight="1" x14ac:dyDescent="0.25">
      <c r="A197" s="34" t="s">
        <v>11</v>
      </c>
      <c r="B197" s="34" t="s">
        <v>12</v>
      </c>
      <c r="C197" s="34" t="s">
        <v>13</v>
      </c>
      <c r="D197" s="34" t="s">
        <v>11</v>
      </c>
      <c r="E197" s="34" t="s">
        <v>21</v>
      </c>
      <c r="F197" s="34" t="s">
        <v>11</v>
      </c>
      <c r="G197" s="34" t="s">
        <v>20</v>
      </c>
      <c r="H197" s="34" t="s">
        <v>11</v>
      </c>
      <c r="I197" s="34" t="s">
        <v>19</v>
      </c>
      <c r="J197" s="34" t="s">
        <v>12</v>
      </c>
      <c r="K197" s="34" t="s">
        <v>11</v>
      </c>
      <c r="L197" s="34" t="s">
        <v>13</v>
      </c>
      <c r="M197" s="34" t="s">
        <v>12</v>
      </c>
      <c r="N197" s="34" t="s">
        <v>11</v>
      </c>
      <c r="O197" s="34" t="s">
        <v>19</v>
      </c>
      <c r="P197" s="34" t="s">
        <v>18</v>
      </c>
      <c r="Q197" s="34" t="s">
        <v>127</v>
      </c>
      <c r="R197" s="122"/>
      <c r="S197" s="120"/>
      <c r="T197" s="37"/>
      <c r="U197" s="37"/>
      <c r="V197" s="37"/>
      <c r="W197" s="37"/>
      <c r="X197" s="37"/>
      <c r="Y197" s="37">
        <f>231600-10062.2-8861.6-48278</f>
        <v>164398.19999999998</v>
      </c>
      <c r="Z197" s="38">
        <f t="shared" si="18"/>
        <v>164398.19999999998</v>
      </c>
      <c r="AA197" s="36">
        <v>2020</v>
      </c>
    </row>
    <row r="198" spans="1:28" ht="34.9" customHeight="1" x14ac:dyDescent="0.25">
      <c r="A198" s="34" t="s">
        <v>11</v>
      </c>
      <c r="B198" s="34" t="s">
        <v>12</v>
      </c>
      <c r="C198" s="34" t="s">
        <v>13</v>
      </c>
      <c r="D198" s="34" t="s">
        <v>11</v>
      </c>
      <c r="E198" s="34" t="s">
        <v>21</v>
      </c>
      <c r="F198" s="34" t="s">
        <v>11</v>
      </c>
      <c r="G198" s="34" t="s">
        <v>20</v>
      </c>
      <c r="H198" s="34" t="s">
        <v>11</v>
      </c>
      <c r="I198" s="34" t="s">
        <v>19</v>
      </c>
      <c r="J198" s="34" t="s">
        <v>12</v>
      </c>
      <c r="K198" s="34" t="s">
        <v>11</v>
      </c>
      <c r="L198" s="34" t="s">
        <v>13</v>
      </c>
      <c r="M198" s="34" t="s">
        <v>65</v>
      </c>
      <c r="N198" s="34" t="s">
        <v>11</v>
      </c>
      <c r="O198" s="34" t="s">
        <v>19</v>
      </c>
      <c r="P198" s="34" t="s">
        <v>18</v>
      </c>
      <c r="Q198" s="34" t="s">
        <v>128</v>
      </c>
      <c r="R198" s="121" t="s">
        <v>135</v>
      </c>
      <c r="S198" s="119" t="s">
        <v>40</v>
      </c>
      <c r="T198" s="37"/>
      <c r="U198" s="37"/>
      <c r="V198" s="37"/>
      <c r="W198" s="37"/>
      <c r="X198" s="37"/>
      <c r="Y198" s="37">
        <v>7000</v>
      </c>
      <c r="Z198" s="38">
        <f t="shared" si="18"/>
        <v>7000</v>
      </c>
      <c r="AA198" s="36">
        <v>2020</v>
      </c>
    </row>
    <row r="199" spans="1:28" ht="36.6" customHeight="1" x14ac:dyDescent="0.25">
      <c r="A199" s="34" t="s">
        <v>11</v>
      </c>
      <c r="B199" s="34" t="s">
        <v>12</v>
      </c>
      <c r="C199" s="34" t="s">
        <v>13</v>
      </c>
      <c r="D199" s="34" t="s">
        <v>11</v>
      </c>
      <c r="E199" s="34" t="s">
        <v>21</v>
      </c>
      <c r="F199" s="34" t="s">
        <v>11</v>
      </c>
      <c r="G199" s="34" t="s">
        <v>20</v>
      </c>
      <c r="H199" s="34" t="s">
        <v>11</v>
      </c>
      <c r="I199" s="34" t="s">
        <v>19</v>
      </c>
      <c r="J199" s="34" t="s">
        <v>12</v>
      </c>
      <c r="K199" s="34" t="s">
        <v>11</v>
      </c>
      <c r="L199" s="34" t="s">
        <v>13</v>
      </c>
      <c r="M199" s="34" t="s">
        <v>12</v>
      </c>
      <c r="N199" s="34" t="s">
        <v>11</v>
      </c>
      <c r="O199" s="34" t="s">
        <v>19</v>
      </c>
      <c r="P199" s="34" t="s">
        <v>18</v>
      </c>
      <c r="Q199" s="34" t="s">
        <v>128</v>
      </c>
      <c r="R199" s="122"/>
      <c r="S199" s="120"/>
      <c r="T199" s="37"/>
      <c r="U199" s="37"/>
      <c r="V199" s="37"/>
      <c r="W199" s="37"/>
      <c r="X199" s="37"/>
      <c r="Y199" s="37">
        <v>28000</v>
      </c>
      <c r="Z199" s="38">
        <f t="shared" si="18"/>
        <v>28000</v>
      </c>
      <c r="AA199" s="36">
        <v>2020</v>
      </c>
    </row>
    <row r="200" spans="1:28" ht="35.450000000000003" customHeight="1" x14ac:dyDescent="0.25">
      <c r="A200" s="34" t="s">
        <v>11</v>
      </c>
      <c r="B200" s="34" t="s">
        <v>12</v>
      </c>
      <c r="C200" s="34" t="s">
        <v>13</v>
      </c>
      <c r="D200" s="34" t="s">
        <v>11</v>
      </c>
      <c r="E200" s="34" t="s">
        <v>21</v>
      </c>
      <c r="F200" s="34" t="s">
        <v>11</v>
      </c>
      <c r="G200" s="34" t="s">
        <v>20</v>
      </c>
      <c r="H200" s="34" t="s">
        <v>11</v>
      </c>
      <c r="I200" s="34" t="s">
        <v>19</v>
      </c>
      <c r="J200" s="34" t="s">
        <v>12</v>
      </c>
      <c r="K200" s="34" t="s">
        <v>11</v>
      </c>
      <c r="L200" s="34" t="s">
        <v>13</v>
      </c>
      <c r="M200" s="34" t="s">
        <v>65</v>
      </c>
      <c r="N200" s="34" t="s">
        <v>11</v>
      </c>
      <c r="O200" s="34" t="s">
        <v>19</v>
      </c>
      <c r="P200" s="34" t="s">
        <v>18</v>
      </c>
      <c r="Q200" s="34" t="s">
        <v>129</v>
      </c>
      <c r="R200" s="121" t="s">
        <v>136</v>
      </c>
      <c r="S200" s="119" t="s">
        <v>40</v>
      </c>
      <c r="T200" s="37"/>
      <c r="U200" s="37"/>
      <c r="V200" s="37"/>
      <c r="W200" s="37"/>
      <c r="X200" s="37"/>
      <c r="Y200" s="37">
        <f>6000-1377.6</f>
        <v>4622.3999999999996</v>
      </c>
      <c r="Z200" s="38">
        <f t="shared" si="18"/>
        <v>4622.3999999999996</v>
      </c>
      <c r="AA200" s="36">
        <v>2020</v>
      </c>
    </row>
    <row r="201" spans="1:28" ht="33" customHeight="1" x14ac:dyDescent="0.25">
      <c r="A201" s="34" t="s">
        <v>11</v>
      </c>
      <c r="B201" s="34" t="s">
        <v>12</v>
      </c>
      <c r="C201" s="34" t="s">
        <v>13</v>
      </c>
      <c r="D201" s="34" t="s">
        <v>11</v>
      </c>
      <c r="E201" s="34" t="s">
        <v>21</v>
      </c>
      <c r="F201" s="34" t="s">
        <v>11</v>
      </c>
      <c r="G201" s="34" t="s">
        <v>20</v>
      </c>
      <c r="H201" s="34" t="s">
        <v>11</v>
      </c>
      <c r="I201" s="34" t="s">
        <v>19</v>
      </c>
      <c r="J201" s="34" t="s">
        <v>12</v>
      </c>
      <c r="K201" s="34" t="s">
        <v>11</v>
      </c>
      <c r="L201" s="34" t="s">
        <v>13</v>
      </c>
      <c r="M201" s="34" t="s">
        <v>12</v>
      </c>
      <c r="N201" s="34" t="s">
        <v>11</v>
      </c>
      <c r="O201" s="34" t="s">
        <v>19</v>
      </c>
      <c r="P201" s="34" t="s">
        <v>18</v>
      </c>
      <c r="Q201" s="34" t="s">
        <v>129</v>
      </c>
      <c r="R201" s="122"/>
      <c r="S201" s="120"/>
      <c r="T201" s="37"/>
      <c r="U201" s="37"/>
      <c r="V201" s="37"/>
      <c r="W201" s="37"/>
      <c r="X201" s="37"/>
      <c r="Y201" s="37">
        <f>24000-5510.5</f>
        <v>18489.5</v>
      </c>
      <c r="Z201" s="38">
        <f t="shared" si="18"/>
        <v>18489.5</v>
      </c>
      <c r="AA201" s="36">
        <v>2020</v>
      </c>
    </row>
    <row r="202" spans="1:28" ht="31.15" customHeight="1" x14ac:dyDescent="0.25">
      <c r="A202" s="34" t="s">
        <v>11</v>
      </c>
      <c r="B202" s="34" t="s">
        <v>12</v>
      </c>
      <c r="C202" s="34" t="s">
        <v>13</v>
      </c>
      <c r="D202" s="34" t="s">
        <v>11</v>
      </c>
      <c r="E202" s="34" t="s">
        <v>21</v>
      </c>
      <c r="F202" s="34" t="s">
        <v>11</v>
      </c>
      <c r="G202" s="34" t="s">
        <v>20</v>
      </c>
      <c r="H202" s="34" t="s">
        <v>11</v>
      </c>
      <c r="I202" s="34" t="s">
        <v>19</v>
      </c>
      <c r="J202" s="34" t="s">
        <v>12</v>
      </c>
      <c r="K202" s="34" t="s">
        <v>11</v>
      </c>
      <c r="L202" s="34" t="s">
        <v>13</v>
      </c>
      <c r="M202" s="34" t="s">
        <v>65</v>
      </c>
      <c r="N202" s="34" t="s">
        <v>11</v>
      </c>
      <c r="O202" s="34" t="s">
        <v>19</v>
      </c>
      <c r="P202" s="34" t="s">
        <v>18</v>
      </c>
      <c r="Q202" s="34" t="s">
        <v>259</v>
      </c>
      <c r="R202" s="121" t="s">
        <v>260</v>
      </c>
      <c r="S202" s="119" t="s">
        <v>40</v>
      </c>
      <c r="T202" s="37"/>
      <c r="U202" s="37"/>
      <c r="V202" s="37"/>
      <c r="W202" s="37"/>
      <c r="X202" s="37"/>
      <c r="Y202" s="37">
        <f>2515.6-614.1</f>
        <v>1901.5</v>
      </c>
      <c r="Z202" s="38">
        <f t="shared" ref="Z202:Z215" si="19">Y202</f>
        <v>1901.5</v>
      </c>
      <c r="AA202" s="36">
        <v>2020</v>
      </c>
      <c r="AB202" s="88"/>
    </row>
    <row r="203" spans="1:28" ht="35.450000000000003" customHeight="1" x14ac:dyDescent="0.25">
      <c r="A203" s="34" t="s">
        <v>11</v>
      </c>
      <c r="B203" s="34" t="s">
        <v>12</v>
      </c>
      <c r="C203" s="34" t="s">
        <v>13</v>
      </c>
      <c r="D203" s="34" t="s">
        <v>11</v>
      </c>
      <c r="E203" s="34" t="s">
        <v>21</v>
      </c>
      <c r="F203" s="34" t="s">
        <v>11</v>
      </c>
      <c r="G203" s="34" t="s">
        <v>20</v>
      </c>
      <c r="H203" s="34" t="s">
        <v>11</v>
      </c>
      <c r="I203" s="34" t="s">
        <v>19</v>
      </c>
      <c r="J203" s="34" t="s">
        <v>12</v>
      </c>
      <c r="K203" s="34" t="s">
        <v>11</v>
      </c>
      <c r="L203" s="34" t="s">
        <v>13</v>
      </c>
      <c r="M203" s="34" t="s">
        <v>12</v>
      </c>
      <c r="N203" s="34" t="s">
        <v>11</v>
      </c>
      <c r="O203" s="34" t="s">
        <v>19</v>
      </c>
      <c r="P203" s="34" t="s">
        <v>18</v>
      </c>
      <c r="Q203" s="34" t="s">
        <v>259</v>
      </c>
      <c r="R203" s="122"/>
      <c r="S203" s="120"/>
      <c r="T203" s="37"/>
      <c r="U203" s="37"/>
      <c r="V203" s="37"/>
      <c r="W203" s="37"/>
      <c r="X203" s="37"/>
      <c r="Y203" s="37">
        <f>10062.2-2265.4</f>
        <v>7796.8000000000011</v>
      </c>
      <c r="Z203" s="38">
        <f t="shared" si="19"/>
        <v>7796.8000000000011</v>
      </c>
      <c r="AA203" s="36">
        <v>2020</v>
      </c>
      <c r="AB203" s="88"/>
    </row>
    <row r="204" spans="1:28" ht="31.15" customHeight="1" x14ac:dyDescent="0.25">
      <c r="A204" s="34" t="s">
        <v>11</v>
      </c>
      <c r="B204" s="34" t="s">
        <v>12</v>
      </c>
      <c r="C204" s="34" t="s">
        <v>13</v>
      </c>
      <c r="D204" s="34" t="s">
        <v>11</v>
      </c>
      <c r="E204" s="34" t="s">
        <v>21</v>
      </c>
      <c r="F204" s="34" t="s">
        <v>11</v>
      </c>
      <c r="G204" s="34" t="s">
        <v>20</v>
      </c>
      <c r="H204" s="34" t="s">
        <v>11</v>
      </c>
      <c r="I204" s="34" t="s">
        <v>19</v>
      </c>
      <c r="J204" s="34" t="s">
        <v>12</v>
      </c>
      <c r="K204" s="34" t="s">
        <v>11</v>
      </c>
      <c r="L204" s="34" t="s">
        <v>13</v>
      </c>
      <c r="M204" s="34" t="s">
        <v>65</v>
      </c>
      <c r="N204" s="34" t="s">
        <v>11</v>
      </c>
      <c r="O204" s="34" t="s">
        <v>19</v>
      </c>
      <c r="P204" s="34" t="s">
        <v>18</v>
      </c>
      <c r="Q204" s="34" t="s">
        <v>263</v>
      </c>
      <c r="R204" s="121" t="s">
        <v>273</v>
      </c>
      <c r="S204" s="119" t="s">
        <v>40</v>
      </c>
      <c r="T204" s="37"/>
      <c r="U204" s="37"/>
      <c r="V204" s="37"/>
      <c r="W204" s="37"/>
      <c r="X204" s="37"/>
      <c r="Y204" s="37">
        <v>8164.7</v>
      </c>
      <c r="Z204" s="38">
        <f t="shared" si="19"/>
        <v>8164.7</v>
      </c>
      <c r="AA204" s="36">
        <v>2020</v>
      </c>
      <c r="AB204" s="95"/>
    </row>
    <row r="205" spans="1:28" ht="35.450000000000003" customHeight="1" x14ac:dyDescent="0.25">
      <c r="A205" s="34" t="s">
        <v>11</v>
      </c>
      <c r="B205" s="34" t="s">
        <v>12</v>
      </c>
      <c r="C205" s="34" t="s">
        <v>13</v>
      </c>
      <c r="D205" s="34" t="s">
        <v>11</v>
      </c>
      <c r="E205" s="34" t="s">
        <v>21</v>
      </c>
      <c r="F205" s="34" t="s">
        <v>11</v>
      </c>
      <c r="G205" s="34" t="s">
        <v>20</v>
      </c>
      <c r="H205" s="34" t="s">
        <v>11</v>
      </c>
      <c r="I205" s="34" t="s">
        <v>19</v>
      </c>
      <c r="J205" s="34" t="s">
        <v>12</v>
      </c>
      <c r="K205" s="34" t="s">
        <v>11</v>
      </c>
      <c r="L205" s="34" t="s">
        <v>13</v>
      </c>
      <c r="M205" s="34" t="s">
        <v>12</v>
      </c>
      <c r="N205" s="34" t="s">
        <v>11</v>
      </c>
      <c r="O205" s="34" t="s">
        <v>19</v>
      </c>
      <c r="P205" s="34" t="s">
        <v>18</v>
      </c>
      <c r="Q205" s="34" t="s">
        <v>263</v>
      </c>
      <c r="R205" s="122"/>
      <c r="S205" s="120"/>
      <c r="T205" s="37"/>
      <c r="U205" s="37"/>
      <c r="V205" s="37"/>
      <c r="W205" s="37"/>
      <c r="X205" s="37"/>
      <c r="Y205" s="37">
        <v>32658.6</v>
      </c>
      <c r="Z205" s="38">
        <f t="shared" si="19"/>
        <v>32658.6</v>
      </c>
      <c r="AA205" s="36">
        <v>2020</v>
      </c>
      <c r="AB205" s="95"/>
    </row>
    <row r="206" spans="1:28" ht="31.15" customHeight="1" x14ac:dyDescent="0.25">
      <c r="A206" s="34" t="s">
        <v>11</v>
      </c>
      <c r="B206" s="34" t="s">
        <v>12</v>
      </c>
      <c r="C206" s="34" t="s">
        <v>13</v>
      </c>
      <c r="D206" s="34" t="s">
        <v>11</v>
      </c>
      <c r="E206" s="34" t="s">
        <v>21</v>
      </c>
      <c r="F206" s="34" t="s">
        <v>11</v>
      </c>
      <c r="G206" s="34" t="s">
        <v>20</v>
      </c>
      <c r="H206" s="34" t="s">
        <v>11</v>
      </c>
      <c r="I206" s="34" t="s">
        <v>19</v>
      </c>
      <c r="J206" s="34" t="s">
        <v>12</v>
      </c>
      <c r="K206" s="34" t="s">
        <v>11</v>
      </c>
      <c r="L206" s="34" t="s">
        <v>13</v>
      </c>
      <c r="M206" s="34" t="s">
        <v>65</v>
      </c>
      <c r="N206" s="34" t="s">
        <v>11</v>
      </c>
      <c r="O206" s="34" t="s">
        <v>19</v>
      </c>
      <c r="P206" s="34" t="s">
        <v>18</v>
      </c>
      <c r="Q206" s="34" t="s">
        <v>264</v>
      </c>
      <c r="R206" s="121" t="s">
        <v>274</v>
      </c>
      <c r="S206" s="119" t="s">
        <v>40</v>
      </c>
      <c r="T206" s="37"/>
      <c r="U206" s="37"/>
      <c r="V206" s="37"/>
      <c r="W206" s="37"/>
      <c r="X206" s="37"/>
      <c r="Y206" s="37">
        <v>305.5</v>
      </c>
      <c r="Z206" s="38">
        <f t="shared" si="19"/>
        <v>305.5</v>
      </c>
      <c r="AA206" s="36">
        <v>2020</v>
      </c>
      <c r="AB206" s="95"/>
    </row>
    <row r="207" spans="1:28" ht="35.450000000000003" customHeight="1" x14ac:dyDescent="0.25">
      <c r="A207" s="34" t="s">
        <v>11</v>
      </c>
      <c r="B207" s="34" t="s">
        <v>12</v>
      </c>
      <c r="C207" s="34" t="s">
        <v>13</v>
      </c>
      <c r="D207" s="34" t="s">
        <v>11</v>
      </c>
      <c r="E207" s="34" t="s">
        <v>21</v>
      </c>
      <c r="F207" s="34" t="s">
        <v>11</v>
      </c>
      <c r="G207" s="34" t="s">
        <v>20</v>
      </c>
      <c r="H207" s="34" t="s">
        <v>11</v>
      </c>
      <c r="I207" s="34" t="s">
        <v>19</v>
      </c>
      <c r="J207" s="34" t="s">
        <v>12</v>
      </c>
      <c r="K207" s="34" t="s">
        <v>11</v>
      </c>
      <c r="L207" s="34" t="s">
        <v>13</v>
      </c>
      <c r="M207" s="34" t="s">
        <v>12</v>
      </c>
      <c r="N207" s="34" t="s">
        <v>11</v>
      </c>
      <c r="O207" s="34" t="s">
        <v>19</v>
      </c>
      <c r="P207" s="34" t="s">
        <v>18</v>
      </c>
      <c r="Q207" s="34" t="s">
        <v>264</v>
      </c>
      <c r="R207" s="122"/>
      <c r="S207" s="120"/>
      <c r="T207" s="37"/>
      <c r="U207" s="37"/>
      <c r="V207" s="37"/>
      <c r="W207" s="37"/>
      <c r="X207" s="37"/>
      <c r="Y207" s="37">
        <v>1222</v>
      </c>
      <c r="Z207" s="38">
        <f t="shared" si="19"/>
        <v>1222</v>
      </c>
      <c r="AA207" s="36">
        <v>2020</v>
      </c>
      <c r="AB207" s="95"/>
    </row>
    <row r="208" spans="1:28" ht="31.15" customHeight="1" x14ac:dyDescent="0.25">
      <c r="A208" s="34" t="s">
        <v>11</v>
      </c>
      <c r="B208" s="34" t="s">
        <v>12</v>
      </c>
      <c r="C208" s="34" t="s">
        <v>13</v>
      </c>
      <c r="D208" s="34" t="s">
        <v>11</v>
      </c>
      <c r="E208" s="34" t="s">
        <v>21</v>
      </c>
      <c r="F208" s="34" t="s">
        <v>11</v>
      </c>
      <c r="G208" s="34" t="s">
        <v>20</v>
      </c>
      <c r="H208" s="34" t="s">
        <v>11</v>
      </c>
      <c r="I208" s="34" t="s">
        <v>19</v>
      </c>
      <c r="J208" s="34" t="s">
        <v>12</v>
      </c>
      <c r="K208" s="34" t="s">
        <v>11</v>
      </c>
      <c r="L208" s="34" t="s">
        <v>13</v>
      </c>
      <c r="M208" s="34" t="s">
        <v>65</v>
      </c>
      <c r="N208" s="34" t="s">
        <v>11</v>
      </c>
      <c r="O208" s="34" t="s">
        <v>19</v>
      </c>
      <c r="P208" s="34" t="s">
        <v>18</v>
      </c>
      <c r="Q208" s="34" t="s">
        <v>265</v>
      </c>
      <c r="R208" s="121" t="s">
        <v>269</v>
      </c>
      <c r="S208" s="119" t="s">
        <v>40</v>
      </c>
      <c r="T208" s="37"/>
      <c r="U208" s="37"/>
      <c r="V208" s="37"/>
      <c r="W208" s="37"/>
      <c r="X208" s="37"/>
      <c r="Y208" s="37">
        <v>435.2</v>
      </c>
      <c r="Z208" s="38">
        <f t="shared" si="19"/>
        <v>435.2</v>
      </c>
      <c r="AA208" s="36">
        <v>2020</v>
      </c>
      <c r="AB208" s="95"/>
    </row>
    <row r="209" spans="1:32" ht="35.450000000000003" customHeight="1" x14ac:dyDescent="0.25">
      <c r="A209" s="34" t="s">
        <v>11</v>
      </c>
      <c r="B209" s="34" t="s">
        <v>12</v>
      </c>
      <c r="C209" s="34" t="s">
        <v>13</v>
      </c>
      <c r="D209" s="34" t="s">
        <v>11</v>
      </c>
      <c r="E209" s="34" t="s">
        <v>21</v>
      </c>
      <c r="F209" s="34" t="s">
        <v>11</v>
      </c>
      <c r="G209" s="34" t="s">
        <v>20</v>
      </c>
      <c r="H209" s="34" t="s">
        <v>11</v>
      </c>
      <c r="I209" s="34" t="s">
        <v>19</v>
      </c>
      <c r="J209" s="34" t="s">
        <v>12</v>
      </c>
      <c r="K209" s="34" t="s">
        <v>11</v>
      </c>
      <c r="L209" s="34" t="s">
        <v>13</v>
      </c>
      <c r="M209" s="34" t="s">
        <v>12</v>
      </c>
      <c r="N209" s="34" t="s">
        <v>11</v>
      </c>
      <c r="O209" s="34" t="s">
        <v>19</v>
      </c>
      <c r="P209" s="34" t="s">
        <v>18</v>
      </c>
      <c r="Q209" s="34" t="s">
        <v>265</v>
      </c>
      <c r="R209" s="122"/>
      <c r="S209" s="120"/>
      <c r="T209" s="37"/>
      <c r="U209" s="37"/>
      <c r="V209" s="37"/>
      <c r="W209" s="37"/>
      <c r="X209" s="37"/>
      <c r="Y209" s="37">
        <v>1740.5</v>
      </c>
      <c r="Z209" s="38">
        <f t="shared" si="19"/>
        <v>1740.5</v>
      </c>
      <c r="AA209" s="36">
        <v>2020</v>
      </c>
      <c r="AB209" s="95"/>
    </row>
    <row r="210" spans="1:32" ht="31.15" customHeight="1" x14ac:dyDescent="0.25">
      <c r="A210" s="34" t="s">
        <v>11</v>
      </c>
      <c r="B210" s="34" t="s">
        <v>12</v>
      </c>
      <c r="C210" s="34" t="s">
        <v>13</v>
      </c>
      <c r="D210" s="34" t="s">
        <v>11</v>
      </c>
      <c r="E210" s="34" t="s">
        <v>21</v>
      </c>
      <c r="F210" s="34" t="s">
        <v>11</v>
      </c>
      <c r="G210" s="34" t="s">
        <v>20</v>
      </c>
      <c r="H210" s="34" t="s">
        <v>11</v>
      </c>
      <c r="I210" s="34" t="s">
        <v>19</v>
      </c>
      <c r="J210" s="34" t="s">
        <v>12</v>
      </c>
      <c r="K210" s="34" t="s">
        <v>11</v>
      </c>
      <c r="L210" s="34" t="s">
        <v>13</v>
      </c>
      <c r="M210" s="34" t="s">
        <v>65</v>
      </c>
      <c r="N210" s="34" t="s">
        <v>11</v>
      </c>
      <c r="O210" s="34" t="s">
        <v>19</v>
      </c>
      <c r="P210" s="34" t="s">
        <v>18</v>
      </c>
      <c r="Q210" s="34" t="s">
        <v>266</v>
      </c>
      <c r="R210" s="121" t="s">
        <v>271</v>
      </c>
      <c r="S210" s="119" t="s">
        <v>40</v>
      </c>
      <c r="T210" s="37"/>
      <c r="U210" s="37"/>
      <c r="V210" s="37"/>
      <c r="W210" s="37"/>
      <c r="X210" s="37"/>
      <c r="Y210" s="37">
        <v>1008</v>
      </c>
      <c r="Z210" s="38">
        <f t="shared" si="19"/>
        <v>1008</v>
      </c>
      <c r="AA210" s="36">
        <v>2020</v>
      </c>
      <c r="AB210" s="95"/>
    </row>
    <row r="211" spans="1:32" ht="35.450000000000003" customHeight="1" x14ac:dyDescent="0.25">
      <c r="A211" s="34" t="s">
        <v>11</v>
      </c>
      <c r="B211" s="34" t="s">
        <v>12</v>
      </c>
      <c r="C211" s="34" t="s">
        <v>13</v>
      </c>
      <c r="D211" s="34" t="s">
        <v>11</v>
      </c>
      <c r="E211" s="34" t="s">
        <v>21</v>
      </c>
      <c r="F211" s="34" t="s">
        <v>11</v>
      </c>
      <c r="G211" s="34" t="s">
        <v>20</v>
      </c>
      <c r="H211" s="34" t="s">
        <v>11</v>
      </c>
      <c r="I211" s="34" t="s">
        <v>19</v>
      </c>
      <c r="J211" s="34" t="s">
        <v>12</v>
      </c>
      <c r="K211" s="34" t="s">
        <v>11</v>
      </c>
      <c r="L211" s="34" t="s">
        <v>13</v>
      </c>
      <c r="M211" s="34" t="s">
        <v>12</v>
      </c>
      <c r="N211" s="34" t="s">
        <v>11</v>
      </c>
      <c r="O211" s="34" t="s">
        <v>19</v>
      </c>
      <c r="P211" s="34" t="s">
        <v>18</v>
      </c>
      <c r="Q211" s="34" t="s">
        <v>266</v>
      </c>
      <c r="R211" s="122"/>
      <c r="S211" s="120"/>
      <c r="T211" s="37"/>
      <c r="U211" s="37"/>
      <c r="V211" s="37"/>
      <c r="W211" s="37"/>
      <c r="X211" s="37"/>
      <c r="Y211" s="37">
        <v>4031.9</v>
      </c>
      <c r="Z211" s="38">
        <f t="shared" si="19"/>
        <v>4031.9</v>
      </c>
      <c r="AA211" s="36">
        <v>2020</v>
      </c>
      <c r="AB211" s="95"/>
      <c r="AC211" s="118"/>
      <c r="AD211" s="118"/>
      <c r="AE211" s="118"/>
    </row>
    <row r="212" spans="1:32" ht="31.15" customHeight="1" x14ac:dyDescent="0.25">
      <c r="A212" s="34" t="s">
        <v>11</v>
      </c>
      <c r="B212" s="34" t="s">
        <v>12</v>
      </c>
      <c r="C212" s="34" t="s">
        <v>13</v>
      </c>
      <c r="D212" s="34" t="s">
        <v>11</v>
      </c>
      <c r="E212" s="34" t="s">
        <v>21</v>
      </c>
      <c r="F212" s="34" t="s">
        <v>11</v>
      </c>
      <c r="G212" s="34" t="s">
        <v>20</v>
      </c>
      <c r="H212" s="34" t="s">
        <v>11</v>
      </c>
      <c r="I212" s="34" t="s">
        <v>19</v>
      </c>
      <c r="J212" s="34" t="s">
        <v>12</v>
      </c>
      <c r="K212" s="34" t="s">
        <v>11</v>
      </c>
      <c r="L212" s="34" t="s">
        <v>13</v>
      </c>
      <c r="M212" s="34" t="s">
        <v>65</v>
      </c>
      <c r="N212" s="34" t="s">
        <v>11</v>
      </c>
      <c r="O212" s="34" t="s">
        <v>19</v>
      </c>
      <c r="P212" s="34" t="s">
        <v>18</v>
      </c>
      <c r="Q212" s="34" t="s">
        <v>267</v>
      </c>
      <c r="R212" s="121" t="s">
        <v>270</v>
      </c>
      <c r="S212" s="119" t="s">
        <v>40</v>
      </c>
      <c r="T212" s="37"/>
      <c r="U212" s="37"/>
      <c r="V212" s="37"/>
      <c r="W212" s="37"/>
      <c r="X212" s="37"/>
      <c r="Y212" s="37">
        <v>843.6</v>
      </c>
      <c r="Z212" s="38">
        <f t="shared" si="19"/>
        <v>843.6</v>
      </c>
      <c r="AA212" s="36">
        <v>2020</v>
      </c>
      <c r="AB212" s="95"/>
      <c r="AC212" s="118"/>
      <c r="AD212" s="118"/>
      <c r="AE212" s="118"/>
    </row>
    <row r="213" spans="1:32" ht="35.450000000000003" customHeight="1" x14ac:dyDescent="0.25">
      <c r="A213" s="34" t="s">
        <v>11</v>
      </c>
      <c r="B213" s="34" t="s">
        <v>12</v>
      </c>
      <c r="C213" s="34" t="s">
        <v>13</v>
      </c>
      <c r="D213" s="34" t="s">
        <v>11</v>
      </c>
      <c r="E213" s="34" t="s">
        <v>21</v>
      </c>
      <c r="F213" s="34" t="s">
        <v>11</v>
      </c>
      <c r="G213" s="34" t="s">
        <v>20</v>
      </c>
      <c r="H213" s="34" t="s">
        <v>11</v>
      </c>
      <c r="I213" s="34" t="s">
        <v>19</v>
      </c>
      <c r="J213" s="34" t="s">
        <v>12</v>
      </c>
      <c r="K213" s="34" t="s">
        <v>11</v>
      </c>
      <c r="L213" s="34" t="s">
        <v>13</v>
      </c>
      <c r="M213" s="34" t="s">
        <v>12</v>
      </c>
      <c r="N213" s="34" t="s">
        <v>11</v>
      </c>
      <c r="O213" s="34" t="s">
        <v>19</v>
      </c>
      <c r="P213" s="34" t="s">
        <v>18</v>
      </c>
      <c r="Q213" s="34" t="s">
        <v>267</v>
      </c>
      <c r="R213" s="122"/>
      <c r="S213" s="120"/>
      <c r="T213" s="37"/>
      <c r="U213" s="37"/>
      <c r="V213" s="37"/>
      <c r="W213" s="37"/>
      <c r="X213" s="37"/>
      <c r="Y213" s="37">
        <v>3374.1</v>
      </c>
      <c r="Z213" s="38">
        <f t="shared" si="19"/>
        <v>3374.1</v>
      </c>
      <c r="AA213" s="36">
        <v>2020</v>
      </c>
      <c r="AB213" s="95"/>
      <c r="AC213" s="118"/>
      <c r="AD213" s="118"/>
      <c r="AE213" s="118"/>
    </row>
    <row r="214" spans="1:32" ht="31.15" customHeight="1" x14ac:dyDescent="0.25">
      <c r="A214" s="34" t="s">
        <v>11</v>
      </c>
      <c r="B214" s="34" t="s">
        <v>12</v>
      </c>
      <c r="C214" s="34" t="s">
        <v>13</v>
      </c>
      <c r="D214" s="34" t="s">
        <v>11</v>
      </c>
      <c r="E214" s="34" t="s">
        <v>21</v>
      </c>
      <c r="F214" s="34" t="s">
        <v>11</v>
      </c>
      <c r="G214" s="34" t="s">
        <v>20</v>
      </c>
      <c r="H214" s="34" t="s">
        <v>11</v>
      </c>
      <c r="I214" s="34" t="s">
        <v>19</v>
      </c>
      <c r="J214" s="34" t="s">
        <v>12</v>
      </c>
      <c r="K214" s="34" t="s">
        <v>11</v>
      </c>
      <c r="L214" s="34" t="s">
        <v>13</v>
      </c>
      <c r="M214" s="34" t="s">
        <v>65</v>
      </c>
      <c r="N214" s="34" t="s">
        <v>11</v>
      </c>
      <c r="O214" s="34" t="s">
        <v>19</v>
      </c>
      <c r="P214" s="34" t="s">
        <v>18</v>
      </c>
      <c r="Q214" s="34" t="s">
        <v>268</v>
      </c>
      <c r="R214" s="121" t="s">
        <v>272</v>
      </c>
      <c r="S214" s="119" t="s">
        <v>40</v>
      </c>
      <c r="T214" s="37"/>
      <c r="U214" s="37"/>
      <c r="V214" s="37"/>
      <c r="W214" s="37"/>
      <c r="X214" s="37"/>
      <c r="Y214" s="37">
        <v>432.8</v>
      </c>
      <c r="Z214" s="38">
        <f t="shared" si="19"/>
        <v>432.8</v>
      </c>
      <c r="AA214" s="36">
        <v>2020</v>
      </c>
      <c r="AB214" s="95"/>
    </row>
    <row r="215" spans="1:32" ht="35.450000000000003" customHeight="1" x14ac:dyDescent="0.25">
      <c r="A215" s="34" t="s">
        <v>11</v>
      </c>
      <c r="B215" s="34" t="s">
        <v>12</v>
      </c>
      <c r="C215" s="34" t="s">
        <v>13</v>
      </c>
      <c r="D215" s="34" t="s">
        <v>11</v>
      </c>
      <c r="E215" s="34" t="s">
        <v>21</v>
      </c>
      <c r="F215" s="34" t="s">
        <v>11</v>
      </c>
      <c r="G215" s="34" t="s">
        <v>20</v>
      </c>
      <c r="H215" s="34" t="s">
        <v>11</v>
      </c>
      <c r="I215" s="34" t="s">
        <v>19</v>
      </c>
      <c r="J215" s="34" t="s">
        <v>12</v>
      </c>
      <c r="K215" s="34" t="s">
        <v>11</v>
      </c>
      <c r="L215" s="34" t="s">
        <v>13</v>
      </c>
      <c r="M215" s="34" t="s">
        <v>12</v>
      </c>
      <c r="N215" s="34" t="s">
        <v>11</v>
      </c>
      <c r="O215" s="34" t="s">
        <v>19</v>
      </c>
      <c r="P215" s="34" t="s">
        <v>18</v>
      </c>
      <c r="Q215" s="34" t="s">
        <v>268</v>
      </c>
      <c r="R215" s="122"/>
      <c r="S215" s="120"/>
      <c r="T215" s="37"/>
      <c r="U215" s="37"/>
      <c r="V215" s="37"/>
      <c r="W215" s="37"/>
      <c r="X215" s="37"/>
      <c r="Y215" s="37">
        <v>1730.9</v>
      </c>
      <c r="Z215" s="38">
        <f t="shared" si="19"/>
        <v>1730.9</v>
      </c>
      <c r="AA215" s="36">
        <v>2020</v>
      </c>
      <c r="AB215" s="95"/>
    </row>
    <row r="216" spans="1:32" s="1" customFormat="1" ht="35.450000000000003" customHeight="1" x14ac:dyDescent="0.25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12" t="s">
        <v>143</v>
      </c>
      <c r="S216" s="10" t="s">
        <v>41</v>
      </c>
      <c r="T216" s="8">
        <v>213.5</v>
      </c>
      <c r="U216" s="8">
        <f>25.9+283</f>
        <v>308.89999999999998</v>
      </c>
      <c r="V216" s="8">
        <v>104</v>
      </c>
      <c r="W216" s="8">
        <v>134.80000000000001</v>
      </c>
      <c r="X216" s="8">
        <v>12.1</v>
      </c>
      <c r="Y216" s="8">
        <f>118.8+(26437+1750+2510)/1000</f>
        <v>149.49699999999999</v>
      </c>
      <c r="Z216" s="5">
        <f>T216+U216+V216+W216+X216+Y216</f>
        <v>922.79700000000003</v>
      </c>
      <c r="AA216" s="10">
        <v>2020</v>
      </c>
      <c r="AB216" s="95"/>
      <c r="AC216" s="99"/>
      <c r="AD216" s="100"/>
      <c r="AE216" s="101"/>
    </row>
    <row r="217" spans="1:32" s="2" customFormat="1" ht="35.450000000000003" customHeight="1" x14ac:dyDescent="0.25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12" t="s">
        <v>137</v>
      </c>
      <c r="S217" s="10" t="s">
        <v>36</v>
      </c>
      <c r="T217" s="14">
        <v>3</v>
      </c>
      <c r="U217" s="14"/>
      <c r="V217" s="14">
        <v>1</v>
      </c>
      <c r="W217" s="14">
        <v>1</v>
      </c>
      <c r="X217" s="14"/>
      <c r="Y217" s="14"/>
      <c r="Z217" s="6">
        <f>T217+U217+V217+W217+X217+Y217</f>
        <v>5</v>
      </c>
      <c r="AA217" s="10">
        <v>2018</v>
      </c>
      <c r="AB217" s="80"/>
      <c r="AC217" s="104"/>
      <c r="AD217" s="105"/>
      <c r="AE217" s="106"/>
      <c r="AF217" s="26"/>
    </row>
    <row r="218" spans="1:32" s="2" customFormat="1" ht="36.6" customHeight="1" x14ac:dyDescent="0.25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12" t="s">
        <v>138</v>
      </c>
      <c r="S218" s="10" t="s">
        <v>3</v>
      </c>
      <c r="T218" s="8">
        <f>160+0.1</f>
        <v>160.1</v>
      </c>
      <c r="U218" s="8"/>
      <c r="V218" s="8">
        <v>51</v>
      </c>
      <c r="W218" s="8">
        <v>95</v>
      </c>
      <c r="X218" s="8"/>
      <c r="Y218" s="8"/>
      <c r="Z218" s="5">
        <f>T218+U218+V218+W218+X218+Y218</f>
        <v>306.10000000000002</v>
      </c>
      <c r="AA218" s="10">
        <v>2018</v>
      </c>
      <c r="AB218" s="80"/>
      <c r="AC218" s="104"/>
      <c r="AD218" s="105"/>
      <c r="AE218" s="106"/>
      <c r="AF218" s="26"/>
    </row>
    <row r="219" spans="1:32" s="2" customFormat="1" ht="28.9" customHeight="1" x14ac:dyDescent="0.25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12" t="s">
        <v>144</v>
      </c>
      <c r="S219" s="10" t="s">
        <v>62</v>
      </c>
      <c r="T219" s="8"/>
      <c r="U219" s="8"/>
      <c r="V219" s="8"/>
      <c r="W219" s="8">
        <v>20.7</v>
      </c>
      <c r="X219" s="8"/>
      <c r="Y219" s="8">
        <f>(660+1199+4925+2170+688.6)/1000</f>
        <v>9.6425999999999998</v>
      </c>
      <c r="Z219" s="5">
        <f>T219+U219+V219+W219+X219+Y219</f>
        <v>30.342599999999997</v>
      </c>
      <c r="AA219" s="10">
        <v>2020</v>
      </c>
      <c r="AB219" s="80"/>
      <c r="AC219" s="104"/>
      <c r="AD219" s="105"/>
      <c r="AE219" s="106"/>
      <c r="AF219" s="26"/>
    </row>
    <row r="220" spans="1:32" s="2" customFormat="1" ht="31.15" customHeight="1" x14ac:dyDescent="0.25">
      <c r="A220" s="34" t="s">
        <v>11</v>
      </c>
      <c r="B220" s="34" t="s">
        <v>12</v>
      </c>
      <c r="C220" s="34" t="s">
        <v>13</v>
      </c>
      <c r="D220" s="34" t="s">
        <v>11</v>
      </c>
      <c r="E220" s="34" t="s">
        <v>21</v>
      </c>
      <c r="F220" s="34" t="s">
        <v>11</v>
      </c>
      <c r="G220" s="34" t="s">
        <v>20</v>
      </c>
      <c r="H220" s="34" t="s">
        <v>11</v>
      </c>
      <c r="I220" s="34" t="s">
        <v>19</v>
      </c>
      <c r="J220" s="34" t="s">
        <v>12</v>
      </c>
      <c r="K220" s="34" t="s">
        <v>11</v>
      </c>
      <c r="L220" s="34" t="s">
        <v>13</v>
      </c>
      <c r="M220" s="34" t="s">
        <v>11</v>
      </c>
      <c r="N220" s="34" t="s">
        <v>11</v>
      </c>
      <c r="O220" s="34" t="s">
        <v>11</v>
      </c>
      <c r="P220" s="34" t="s">
        <v>11</v>
      </c>
      <c r="Q220" s="34" t="s">
        <v>11</v>
      </c>
      <c r="R220" s="121" t="s">
        <v>139</v>
      </c>
      <c r="S220" s="119" t="s">
        <v>40</v>
      </c>
      <c r="T220" s="37"/>
      <c r="U220" s="37"/>
      <c r="V220" s="37"/>
      <c r="W220" s="37"/>
      <c r="X220" s="38">
        <f>X221+X222</f>
        <v>851823.6</v>
      </c>
      <c r="Y220" s="38">
        <f>Y221+Y222</f>
        <v>1243345.6000000001</v>
      </c>
      <c r="Z220" s="38">
        <f>Z221+Z222</f>
        <v>2095169.2</v>
      </c>
      <c r="AA220" s="36">
        <v>2020</v>
      </c>
      <c r="AB220" s="80"/>
      <c r="AC220" s="104"/>
      <c r="AD220" s="105"/>
      <c r="AE220" s="106"/>
      <c r="AF220" s="26"/>
    </row>
    <row r="221" spans="1:32" s="2" customFormat="1" ht="30" customHeight="1" x14ac:dyDescent="0.25">
      <c r="A221" s="34" t="s">
        <v>11</v>
      </c>
      <c r="B221" s="34" t="s">
        <v>12</v>
      </c>
      <c r="C221" s="34" t="s">
        <v>13</v>
      </c>
      <c r="D221" s="34" t="s">
        <v>11</v>
      </c>
      <c r="E221" s="34" t="s">
        <v>21</v>
      </c>
      <c r="F221" s="34" t="s">
        <v>11</v>
      </c>
      <c r="G221" s="34" t="s">
        <v>20</v>
      </c>
      <c r="H221" s="34" t="s">
        <v>11</v>
      </c>
      <c r="I221" s="34" t="s">
        <v>19</v>
      </c>
      <c r="J221" s="34" t="s">
        <v>12</v>
      </c>
      <c r="K221" s="34" t="s">
        <v>11</v>
      </c>
      <c r="L221" s="34" t="s">
        <v>13</v>
      </c>
      <c r="M221" s="34" t="s">
        <v>11</v>
      </c>
      <c r="N221" s="34" t="s">
        <v>11</v>
      </c>
      <c r="O221" s="34" t="s">
        <v>11</v>
      </c>
      <c r="P221" s="34" t="s">
        <v>11</v>
      </c>
      <c r="Q221" s="34" t="s">
        <v>11</v>
      </c>
      <c r="R221" s="140"/>
      <c r="S221" s="133"/>
      <c r="T221" s="37"/>
      <c r="U221" s="37"/>
      <c r="V221" s="37"/>
      <c r="W221" s="37"/>
      <c r="X221" s="37">
        <f>21377.8-203.6-13650.1+1574.1-1769+4494.4</f>
        <v>11823.6</v>
      </c>
      <c r="Y221" s="37">
        <f>33229.4-1177.7-2000-10924.9</f>
        <v>19126.800000000003</v>
      </c>
      <c r="Z221" s="38">
        <f>X221+Y221</f>
        <v>30950.400000000001</v>
      </c>
      <c r="AA221" s="36">
        <v>2020</v>
      </c>
      <c r="AB221" s="80" t="s">
        <v>262</v>
      </c>
      <c r="AC221" s="104"/>
      <c r="AD221" s="105"/>
      <c r="AE221" s="106"/>
      <c r="AF221" s="26"/>
    </row>
    <row r="222" spans="1:32" s="2" customFormat="1" ht="29.45" customHeight="1" x14ac:dyDescent="0.25">
      <c r="A222" s="34" t="s">
        <v>11</v>
      </c>
      <c r="B222" s="34" t="s">
        <v>12</v>
      </c>
      <c r="C222" s="34" t="s">
        <v>13</v>
      </c>
      <c r="D222" s="34" t="s">
        <v>11</v>
      </c>
      <c r="E222" s="34" t="s">
        <v>21</v>
      </c>
      <c r="F222" s="34" t="s">
        <v>11</v>
      </c>
      <c r="G222" s="34" t="s">
        <v>20</v>
      </c>
      <c r="H222" s="34" t="s">
        <v>11</v>
      </c>
      <c r="I222" s="34" t="s">
        <v>19</v>
      </c>
      <c r="J222" s="34" t="s">
        <v>12</v>
      </c>
      <c r="K222" s="34" t="s">
        <v>73</v>
      </c>
      <c r="L222" s="34" t="s">
        <v>12</v>
      </c>
      <c r="M222" s="34" t="s">
        <v>18</v>
      </c>
      <c r="N222" s="34" t="s">
        <v>22</v>
      </c>
      <c r="O222" s="34" t="s">
        <v>20</v>
      </c>
      <c r="P222" s="34" t="s">
        <v>22</v>
      </c>
      <c r="Q222" s="34" t="s">
        <v>13</v>
      </c>
      <c r="R222" s="122"/>
      <c r="S222" s="120"/>
      <c r="T222" s="37"/>
      <c r="U222" s="37"/>
      <c r="V222" s="37"/>
      <c r="W222" s="37"/>
      <c r="X222" s="37">
        <f>42000+798000</f>
        <v>840000</v>
      </c>
      <c r="Y222" s="37">
        <f>61211.1+491007.7+672000</f>
        <v>1224218.8</v>
      </c>
      <c r="Z222" s="38">
        <f>X222+Y222</f>
        <v>2064218.8</v>
      </c>
      <c r="AA222" s="36">
        <v>2020</v>
      </c>
      <c r="AB222" s="80"/>
      <c r="AC222" s="104"/>
      <c r="AD222" s="105"/>
      <c r="AE222" s="106"/>
      <c r="AF222" s="26"/>
    </row>
    <row r="223" spans="1:32" s="93" customFormat="1" ht="29.45" customHeight="1" x14ac:dyDescent="0.25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12" t="s">
        <v>140</v>
      </c>
      <c r="S223" s="10" t="s">
        <v>2</v>
      </c>
      <c r="T223" s="8"/>
      <c r="U223" s="8"/>
      <c r="V223" s="8"/>
      <c r="W223" s="8"/>
      <c r="X223" s="8">
        <f>33.4+2.2</f>
        <v>35.6</v>
      </c>
      <c r="Y223" s="8">
        <v>61.6</v>
      </c>
      <c r="Z223" s="5">
        <f>X223+Y223</f>
        <v>97.2</v>
      </c>
      <c r="AA223" s="10">
        <v>2020</v>
      </c>
      <c r="AB223" s="91"/>
      <c r="AC223" s="110"/>
      <c r="AD223" s="111"/>
      <c r="AE223" s="112"/>
      <c r="AF223" s="92"/>
    </row>
    <row r="224" spans="1:32" s="2" customFormat="1" ht="29.45" customHeight="1" x14ac:dyDescent="0.25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12" t="s">
        <v>278</v>
      </c>
      <c r="S224" s="10" t="s">
        <v>36</v>
      </c>
      <c r="T224" s="13"/>
      <c r="U224" s="13"/>
      <c r="V224" s="13"/>
      <c r="W224" s="13"/>
      <c r="X224" s="13"/>
      <c r="Y224" s="13">
        <v>10</v>
      </c>
      <c r="Z224" s="6">
        <f t="shared" ref="Z224" si="20">T224+U224+V224+W224+X224+Y224</f>
        <v>10</v>
      </c>
      <c r="AA224" s="10">
        <v>2020</v>
      </c>
      <c r="AB224" s="80"/>
      <c r="AC224" s="104"/>
      <c r="AD224" s="105"/>
      <c r="AE224" s="106"/>
      <c r="AF224" s="26"/>
    </row>
    <row r="225" spans="1:32" s="2" customFormat="1" ht="36.6" customHeight="1" x14ac:dyDescent="0.25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12" t="s">
        <v>279</v>
      </c>
      <c r="S225" s="10" t="s">
        <v>3</v>
      </c>
      <c r="T225" s="13"/>
      <c r="U225" s="13"/>
      <c r="V225" s="13"/>
      <c r="W225" s="13"/>
      <c r="X225" s="13"/>
      <c r="Y225" s="8">
        <v>1690</v>
      </c>
      <c r="Z225" s="5">
        <f t="shared" ref="Z225" si="21">T225+U225+V225+W225+X225+Y225</f>
        <v>1690</v>
      </c>
      <c r="AA225" s="10">
        <v>2020</v>
      </c>
      <c r="AB225" s="80"/>
      <c r="AC225" s="104"/>
      <c r="AD225" s="105"/>
      <c r="AE225" s="106"/>
      <c r="AF225" s="26"/>
    </row>
    <row r="226" spans="1:32" ht="30" x14ac:dyDescent="0.25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12" t="s">
        <v>280</v>
      </c>
      <c r="S226" s="10" t="s">
        <v>62</v>
      </c>
      <c r="T226" s="8"/>
      <c r="U226" s="8"/>
      <c r="V226" s="8"/>
      <c r="W226" s="8"/>
      <c r="X226" s="8"/>
      <c r="Y226" s="8">
        <f>3398/1000</f>
        <v>3.3980000000000001</v>
      </c>
      <c r="Z226" s="5">
        <f>T226+U226+V226+W226+X226+Y226</f>
        <v>3.3980000000000001</v>
      </c>
      <c r="AA226" s="10">
        <v>2020</v>
      </c>
      <c r="AB226" s="116"/>
      <c r="AC226" s="115"/>
    </row>
    <row r="227" spans="1:32" ht="42.75" x14ac:dyDescent="0.25">
      <c r="A227" s="70"/>
      <c r="B227" s="70"/>
      <c r="C227" s="70"/>
      <c r="D227" s="70" t="s">
        <v>11</v>
      </c>
      <c r="E227" s="70" t="s">
        <v>21</v>
      </c>
      <c r="F227" s="70" t="s">
        <v>11</v>
      </c>
      <c r="G227" s="70" t="s">
        <v>20</v>
      </c>
      <c r="H227" s="70" t="s">
        <v>11</v>
      </c>
      <c r="I227" s="70" t="s">
        <v>19</v>
      </c>
      <c r="J227" s="70" t="s">
        <v>12</v>
      </c>
      <c r="K227" s="70" t="s">
        <v>11</v>
      </c>
      <c r="L227" s="70" t="s">
        <v>22</v>
      </c>
      <c r="M227" s="70" t="s">
        <v>11</v>
      </c>
      <c r="N227" s="70" t="s">
        <v>11</v>
      </c>
      <c r="O227" s="70" t="s">
        <v>11</v>
      </c>
      <c r="P227" s="70" t="s">
        <v>11</v>
      </c>
      <c r="Q227" s="70" t="s">
        <v>11</v>
      </c>
      <c r="R227" s="71" t="s">
        <v>24</v>
      </c>
      <c r="S227" s="18" t="s">
        <v>40</v>
      </c>
      <c r="T227" s="11">
        <f>T229+T243+T249+T264+T266</f>
        <v>555707.99999999988</v>
      </c>
      <c r="U227" s="11">
        <f>U229+U243+U249+U264+U266+U275</f>
        <v>602437.20000000007</v>
      </c>
      <c r="V227" s="11">
        <f>V229+V243+V249+V264+V266+V277</f>
        <v>592342.00000000012</v>
      </c>
      <c r="W227" s="11">
        <f>W229+W243+W249+W264+W266+W277</f>
        <v>545656.39999999991</v>
      </c>
      <c r="X227" s="11">
        <f>X229+X243+X249+X264+X266</f>
        <v>500202.89999999997</v>
      </c>
      <c r="Y227" s="11">
        <f>Y229+Y243+Y249+Y264+Y266+Y281</f>
        <v>553569</v>
      </c>
      <c r="Z227" s="11">
        <f>Z229+Z243+Z249+Z264+Z266+Z275+Z277+Z281</f>
        <v>3349915.5</v>
      </c>
      <c r="AA227" s="18">
        <v>2020</v>
      </c>
    </row>
    <row r="228" spans="1:32" ht="27" customHeight="1" x14ac:dyDescent="0.25">
      <c r="A228" s="24"/>
      <c r="B228" s="24"/>
      <c r="C228" s="24"/>
      <c r="D228" s="24"/>
      <c r="E228" s="24"/>
      <c r="F228" s="24"/>
      <c r="G228" s="24"/>
      <c r="H228" s="24"/>
      <c r="I228" s="25"/>
      <c r="J228" s="24"/>
      <c r="K228" s="24"/>
      <c r="L228" s="24"/>
      <c r="M228" s="24"/>
      <c r="N228" s="24"/>
      <c r="O228" s="24"/>
      <c r="P228" s="24"/>
      <c r="Q228" s="24"/>
      <c r="R228" s="23" t="s">
        <v>240</v>
      </c>
      <c r="S228" s="10" t="s">
        <v>41</v>
      </c>
      <c r="T228" s="8">
        <f>T237</f>
        <v>6722.4</v>
      </c>
      <c r="U228" s="8">
        <f t="shared" ref="U228:Z228" si="22">U237</f>
        <v>5804.6</v>
      </c>
      <c r="V228" s="8">
        <f t="shared" si="22"/>
        <v>5804.6</v>
      </c>
      <c r="W228" s="8">
        <f t="shared" si="22"/>
        <v>5804.6</v>
      </c>
      <c r="X228" s="8">
        <f t="shared" si="22"/>
        <v>5804.6</v>
      </c>
      <c r="Y228" s="8">
        <f t="shared" si="22"/>
        <v>5804.6</v>
      </c>
      <c r="Z228" s="5">
        <f t="shared" si="22"/>
        <v>5804.6</v>
      </c>
      <c r="AA228" s="10">
        <v>2020</v>
      </c>
    </row>
    <row r="229" spans="1:32" ht="27" customHeight="1" x14ac:dyDescent="0.25">
      <c r="A229" s="34" t="s">
        <v>11</v>
      </c>
      <c r="B229" s="34" t="s">
        <v>12</v>
      </c>
      <c r="C229" s="34" t="s">
        <v>13</v>
      </c>
      <c r="D229" s="34" t="s">
        <v>11</v>
      </c>
      <c r="E229" s="34" t="s">
        <v>21</v>
      </c>
      <c r="F229" s="34" t="s">
        <v>11</v>
      </c>
      <c r="G229" s="34" t="s">
        <v>20</v>
      </c>
      <c r="H229" s="34" t="s">
        <v>11</v>
      </c>
      <c r="I229" s="34" t="s">
        <v>19</v>
      </c>
      <c r="J229" s="34" t="s">
        <v>12</v>
      </c>
      <c r="K229" s="34" t="s">
        <v>11</v>
      </c>
      <c r="L229" s="34" t="s">
        <v>22</v>
      </c>
      <c r="M229" s="34" t="s">
        <v>11</v>
      </c>
      <c r="N229" s="34" t="s">
        <v>11</v>
      </c>
      <c r="O229" s="34" t="s">
        <v>11</v>
      </c>
      <c r="P229" s="34" t="s">
        <v>11</v>
      </c>
      <c r="Q229" s="34" t="s">
        <v>11</v>
      </c>
      <c r="R229" s="124" t="s">
        <v>235</v>
      </c>
      <c r="S229" s="123" t="s">
        <v>40</v>
      </c>
      <c r="T229" s="38">
        <f>524597.1+9797.5</f>
        <v>534394.6</v>
      </c>
      <c r="U229" s="38">
        <f>560000-700-185-145.1-1284.7-993.1-56017.3</f>
        <v>500674.8000000001</v>
      </c>
      <c r="V229" s="38">
        <f>V230+V231+V232</f>
        <v>490893.30000000005</v>
      </c>
      <c r="W229" s="38">
        <f>W230+W231</f>
        <v>481100.79999999999</v>
      </c>
      <c r="X229" s="38">
        <f>X230+X231</f>
        <v>474556.3</v>
      </c>
      <c r="Y229" s="38">
        <f>Y230+Y231+Y232+Y233+Y234+Y235+Y236</f>
        <v>419755.00000000006</v>
      </c>
      <c r="Z229" s="38">
        <f>Z230+Z231+Z232+Z233+Z234+Z235+Z236</f>
        <v>2901374.8</v>
      </c>
      <c r="AA229" s="36">
        <v>2020</v>
      </c>
    </row>
    <row r="230" spans="1:32" ht="28.15" customHeight="1" x14ac:dyDescent="0.25">
      <c r="A230" s="34" t="s">
        <v>11</v>
      </c>
      <c r="B230" s="34" t="s">
        <v>12</v>
      </c>
      <c r="C230" s="34" t="s">
        <v>13</v>
      </c>
      <c r="D230" s="34" t="s">
        <v>11</v>
      </c>
      <c r="E230" s="34" t="s">
        <v>21</v>
      </c>
      <c r="F230" s="34" t="s">
        <v>11</v>
      </c>
      <c r="G230" s="34" t="s">
        <v>20</v>
      </c>
      <c r="H230" s="34" t="s">
        <v>11</v>
      </c>
      <c r="I230" s="34" t="s">
        <v>19</v>
      </c>
      <c r="J230" s="34" t="s">
        <v>12</v>
      </c>
      <c r="K230" s="34" t="s">
        <v>11</v>
      </c>
      <c r="L230" s="34" t="s">
        <v>22</v>
      </c>
      <c r="M230" s="34" t="s">
        <v>11</v>
      </c>
      <c r="N230" s="34" t="s">
        <v>11</v>
      </c>
      <c r="O230" s="34" t="s">
        <v>11</v>
      </c>
      <c r="P230" s="34" t="s">
        <v>11</v>
      </c>
      <c r="Q230" s="34" t="s">
        <v>11</v>
      </c>
      <c r="R230" s="124"/>
      <c r="S230" s="123"/>
      <c r="T230" s="37">
        <f>524597.1+9797.5</f>
        <v>534394.6</v>
      </c>
      <c r="U230" s="37">
        <f>560000-700-185-145.1-1284.7-993.1-56017.3</f>
        <v>500674.8000000001</v>
      </c>
      <c r="V230" s="37">
        <f>510303.9-40000-731.1-35.9-200+1100-8701.7-380-73.6-186</f>
        <v>461095.60000000003</v>
      </c>
      <c r="W230" s="37">
        <f>469051.5-1500-603.2+2103.2-7000-71.4+652.3-1800+20268.4</f>
        <v>481100.79999999999</v>
      </c>
      <c r="X230" s="37">
        <f>448705.2-45-1010+376.1-130.2+130.2+26530</f>
        <v>474556.3</v>
      </c>
      <c r="Y230" s="37">
        <f>531291.8-64095.3-112861.4+7231.1+64095.3+61092.3+10745.3-96838-900-4011.1+2000</f>
        <v>397750.00000000006</v>
      </c>
      <c r="Z230" s="38">
        <f>T230+U230+V230+W230+X230+Y230</f>
        <v>2849572.1</v>
      </c>
      <c r="AA230" s="36">
        <v>2020</v>
      </c>
      <c r="AB230" s="96" t="s">
        <v>261</v>
      </c>
    </row>
    <row r="231" spans="1:32" ht="27.6" customHeight="1" x14ac:dyDescent="0.25">
      <c r="A231" s="34" t="s">
        <v>11</v>
      </c>
      <c r="B231" s="34" t="s">
        <v>12</v>
      </c>
      <c r="C231" s="34" t="s">
        <v>13</v>
      </c>
      <c r="D231" s="34" t="s">
        <v>11</v>
      </c>
      <c r="E231" s="34" t="s">
        <v>21</v>
      </c>
      <c r="F231" s="34" t="s">
        <v>11</v>
      </c>
      <c r="G231" s="34" t="s">
        <v>20</v>
      </c>
      <c r="H231" s="34" t="s">
        <v>11</v>
      </c>
      <c r="I231" s="34" t="s">
        <v>19</v>
      </c>
      <c r="J231" s="34" t="s">
        <v>12</v>
      </c>
      <c r="K231" s="34" t="s">
        <v>11</v>
      </c>
      <c r="L231" s="34" t="s">
        <v>22</v>
      </c>
      <c r="M231" s="34" t="s">
        <v>65</v>
      </c>
      <c r="N231" s="34" t="s">
        <v>11</v>
      </c>
      <c r="O231" s="34" t="s">
        <v>27</v>
      </c>
      <c r="P231" s="34" t="s">
        <v>12</v>
      </c>
      <c r="Q231" s="34" t="s">
        <v>71</v>
      </c>
      <c r="R231" s="124"/>
      <c r="S231" s="123"/>
      <c r="T231" s="37"/>
      <c r="U231" s="37"/>
      <c r="V231" s="37">
        <v>2979.8</v>
      </c>
      <c r="W231" s="37"/>
      <c r="X231" s="37"/>
      <c r="Y231" s="37"/>
      <c r="Z231" s="38">
        <f>T231+U231+V231+W231+X231+Y231</f>
        <v>2979.8</v>
      </c>
      <c r="AA231" s="36">
        <v>2017</v>
      </c>
    </row>
    <row r="232" spans="1:32" ht="22.9" customHeight="1" x14ac:dyDescent="0.25">
      <c r="A232" s="34" t="s">
        <v>11</v>
      </c>
      <c r="B232" s="34" t="s">
        <v>12</v>
      </c>
      <c r="C232" s="34" t="s">
        <v>13</v>
      </c>
      <c r="D232" s="34" t="s">
        <v>11</v>
      </c>
      <c r="E232" s="34" t="s">
        <v>21</v>
      </c>
      <c r="F232" s="34" t="s">
        <v>11</v>
      </c>
      <c r="G232" s="34" t="s">
        <v>20</v>
      </c>
      <c r="H232" s="34" t="s">
        <v>11</v>
      </c>
      <c r="I232" s="34" t="s">
        <v>19</v>
      </c>
      <c r="J232" s="34" t="s">
        <v>12</v>
      </c>
      <c r="K232" s="34" t="s">
        <v>11</v>
      </c>
      <c r="L232" s="34" t="s">
        <v>22</v>
      </c>
      <c r="M232" s="34" t="s">
        <v>12</v>
      </c>
      <c r="N232" s="34" t="s">
        <v>11</v>
      </c>
      <c r="O232" s="34" t="s">
        <v>27</v>
      </c>
      <c r="P232" s="34" t="s">
        <v>12</v>
      </c>
      <c r="Q232" s="34" t="s">
        <v>74</v>
      </c>
      <c r="R232" s="124"/>
      <c r="S232" s="123"/>
      <c r="T232" s="37"/>
      <c r="U232" s="37"/>
      <c r="V232" s="37">
        <v>26817.9</v>
      </c>
      <c r="W232" s="37"/>
      <c r="X232" s="37"/>
      <c r="Y232" s="37"/>
      <c r="Z232" s="38">
        <f>T232+U232+V232+W232+X232+Y232</f>
        <v>26817.9</v>
      </c>
      <c r="AA232" s="36">
        <v>2017</v>
      </c>
    </row>
    <row r="233" spans="1:32" ht="34.9" customHeight="1" x14ac:dyDescent="0.25">
      <c r="A233" s="34" t="s">
        <v>11</v>
      </c>
      <c r="B233" s="34" t="s">
        <v>12</v>
      </c>
      <c r="C233" s="34" t="s">
        <v>13</v>
      </c>
      <c r="D233" s="34" t="s">
        <v>11</v>
      </c>
      <c r="E233" s="34" t="s">
        <v>21</v>
      </c>
      <c r="F233" s="34" t="s">
        <v>11</v>
      </c>
      <c r="G233" s="34" t="s">
        <v>20</v>
      </c>
      <c r="H233" s="34" t="s">
        <v>11</v>
      </c>
      <c r="I233" s="34" t="s">
        <v>19</v>
      </c>
      <c r="J233" s="34" t="s">
        <v>12</v>
      </c>
      <c r="K233" s="34" t="s">
        <v>11</v>
      </c>
      <c r="L233" s="34" t="s">
        <v>22</v>
      </c>
      <c r="M233" s="34" t="s">
        <v>65</v>
      </c>
      <c r="N233" s="34" t="s">
        <v>11</v>
      </c>
      <c r="O233" s="34" t="s">
        <v>19</v>
      </c>
      <c r="P233" s="34" t="s">
        <v>18</v>
      </c>
      <c r="Q233" s="34" t="s">
        <v>277</v>
      </c>
      <c r="R233" s="124" t="s">
        <v>276</v>
      </c>
      <c r="S233" s="119" t="s">
        <v>40</v>
      </c>
      <c r="T233" s="37"/>
      <c r="U233" s="37"/>
      <c r="V233" s="37"/>
      <c r="W233" s="37"/>
      <c r="X233" s="37"/>
      <c r="Y233" s="37">
        <v>2401</v>
      </c>
      <c r="Z233" s="38">
        <f>Y233</f>
        <v>2401</v>
      </c>
      <c r="AA233" s="36">
        <v>2020</v>
      </c>
      <c r="AB233" s="95"/>
      <c r="AC233" s="118"/>
      <c r="AD233" s="118"/>
    </row>
    <row r="234" spans="1:32" ht="35.450000000000003" customHeight="1" x14ac:dyDescent="0.25">
      <c r="A234" s="34" t="s">
        <v>11</v>
      </c>
      <c r="B234" s="34" t="s">
        <v>12</v>
      </c>
      <c r="C234" s="34" t="s">
        <v>13</v>
      </c>
      <c r="D234" s="34" t="s">
        <v>11</v>
      </c>
      <c r="E234" s="34" t="s">
        <v>21</v>
      </c>
      <c r="F234" s="34" t="s">
        <v>11</v>
      </c>
      <c r="G234" s="34" t="s">
        <v>20</v>
      </c>
      <c r="H234" s="34" t="s">
        <v>11</v>
      </c>
      <c r="I234" s="34" t="s">
        <v>19</v>
      </c>
      <c r="J234" s="34" t="s">
        <v>12</v>
      </c>
      <c r="K234" s="34" t="s">
        <v>11</v>
      </c>
      <c r="L234" s="34" t="s">
        <v>22</v>
      </c>
      <c r="M234" s="34" t="s">
        <v>12</v>
      </c>
      <c r="N234" s="34" t="s">
        <v>11</v>
      </c>
      <c r="O234" s="34" t="s">
        <v>19</v>
      </c>
      <c r="P234" s="34" t="s">
        <v>18</v>
      </c>
      <c r="Q234" s="34" t="s">
        <v>277</v>
      </c>
      <c r="R234" s="124"/>
      <c r="S234" s="120"/>
      <c r="T234" s="37"/>
      <c r="U234" s="37"/>
      <c r="V234" s="37"/>
      <c r="W234" s="37"/>
      <c r="X234" s="37"/>
      <c r="Y234" s="37">
        <v>9604</v>
      </c>
      <c r="Z234" s="38">
        <f t="shared" ref="Z234:Z236" si="23">Y234</f>
        <v>9604</v>
      </c>
      <c r="AA234" s="36">
        <v>2020</v>
      </c>
      <c r="AB234" s="95"/>
      <c r="AC234" s="118"/>
      <c r="AD234" s="118"/>
    </row>
    <row r="235" spans="1:32" ht="37.15" customHeight="1" x14ac:dyDescent="0.25">
      <c r="A235" s="34" t="s">
        <v>11</v>
      </c>
      <c r="B235" s="34" t="s">
        <v>12</v>
      </c>
      <c r="C235" s="34" t="s">
        <v>13</v>
      </c>
      <c r="D235" s="34" t="s">
        <v>11</v>
      </c>
      <c r="E235" s="34" t="s">
        <v>21</v>
      </c>
      <c r="F235" s="34" t="s">
        <v>11</v>
      </c>
      <c r="G235" s="34" t="s">
        <v>20</v>
      </c>
      <c r="H235" s="34" t="s">
        <v>11</v>
      </c>
      <c r="I235" s="34" t="s">
        <v>19</v>
      </c>
      <c r="J235" s="34" t="s">
        <v>12</v>
      </c>
      <c r="K235" s="34" t="s">
        <v>11</v>
      </c>
      <c r="L235" s="34" t="s">
        <v>22</v>
      </c>
      <c r="M235" s="34" t="s">
        <v>65</v>
      </c>
      <c r="N235" s="34" t="s">
        <v>11</v>
      </c>
      <c r="O235" s="34" t="s">
        <v>19</v>
      </c>
      <c r="P235" s="34" t="s">
        <v>18</v>
      </c>
      <c r="Q235" s="34" t="s">
        <v>98</v>
      </c>
      <c r="R235" s="124" t="s">
        <v>275</v>
      </c>
      <c r="S235" s="119" t="s">
        <v>40</v>
      </c>
      <c r="T235" s="37"/>
      <c r="U235" s="37"/>
      <c r="V235" s="37"/>
      <c r="W235" s="37"/>
      <c r="X235" s="37"/>
      <c r="Y235" s="37">
        <v>2000</v>
      </c>
      <c r="Z235" s="38">
        <f t="shared" si="23"/>
        <v>2000</v>
      </c>
      <c r="AA235" s="36">
        <v>2020</v>
      </c>
      <c r="AB235" s="95"/>
      <c r="AC235" s="118"/>
      <c r="AD235" s="118"/>
    </row>
    <row r="236" spans="1:32" ht="37.9" customHeight="1" x14ac:dyDescent="0.25">
      <c r="A236" s="34" t="s">
        <v>11</v>
      </c>
      <c r="B236" s="34" t="s">
        <v>12</v>
      </c>
      <c r="C236" s="34" t="s">
        <v>13</v>
      </c>
      <c r="D236" s="34" t="s">
        <v>11</v>
      </c>
      <c r="E236" s="34" t="s">
        <v>21</v>
      </c>
      <c r="F236" s="34" t="s">
        <v>11</v>
      </c>
      <c r="G236" s="34" t="s">
        <v>20</v>
      </c>
      <c r="H236" s="34" t="s">
        <v>11</v>
      </c>
      <c r="I236" s="34" t="s">
        <v>19</v>
      </c>
      <c r="J236" s="34" t="s">
        <v>12</v>
      </c>
      <c r="K236" s="34" t="s">
        <v>11</v>
      </c>
      <c r="L236" s="34" t="s">
        <v>22</v>
      </c>
      <c r="M236" s="34" t="s">
        <v>12</v>
      </c>
      <c r="N236" s="34" t="s">
        <v>11</v>
      </c>
      <c r="O236" s="34" t="s">
        <v>19</v>
      </c>
      <c r="P236" s="34" t="s">
        <v>18</v>
      </c>
      <c r="Q236" s="34" t="s">
        <v>98</v>
      </c>
      <c r="R236" s="124"/>
      <c r="S236" s="120"/>
      <c r="T236" s="37"/>
      <c r="U236" s="37"/>
      <c r="V236" s="37"/>
      <c r="W236" s="37"/>
      <c r="X236" s="37"/>
      <c r="Y236" s="37">
        <v>8000</v>
      </c>
      <c r="Z236" s="38">
        <f t="shared" si="23"/>
        <v>8000</v>
      </c>
      <c r="AA236" s="36">
        <v>2020</v>
      </c>
      <c r="AB236" s="95"/>
      <c r="AC236" s="118"/>
      <c r="AD236" s="118"/>
    </row>
    <row r="237" spans="1:32" ht="45" x14ac:dyDescent="0.25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12" t="s">
        <v>236</v>
      </c>
      <c r="S237" s="10" t="s">
        <v>62</v>
      </c>
      <c r="T237" s="8">
        <v>6722.4</v>
      </c>
      <c r="U237" s="8">
        <v>5804.6</v>
      </c>
      <c r="V237" s="8">
        <v>5804.6</v>
      </c>
      <c r="W237" s="8">
        <v>5804.6</v>
      </c>
      <c r="X237" s="8">
        <v>5804.6</v>
      </c>
      <c r="Y237" s="8">
        <v>5804.6</v>
      </c>
      <c r="Z237" s="5">
        <v>5804.6</v>
      </c>
      <c r="AA237" s="10">
        <v>2020</v>
      </c>
      <c r="AC237" s="118"/>
      <c r="AD237" s="118"/>
    </row>
    <row r="238" spans="1:32" ht="45" x14ac:dyDescent="0.25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12" t="s">
        <v>237</v>
      </c>
      <c r="S238" s="10" t="s">
        <v>36</v>
      </c>
      <c r="T238" s="14">
        <v>43</v>
      </c>
      <c r="U238" s="14">
        <v>55</v>
      </c>
      <c r="V238" s="14"/>
      <c r="W238" s="14"/>
      <c r="X238" s="14">
        <v>37</v>
      </c>
      <c r="Y238" s="14">
        <f>5+67</f>
        <v>72</v>
      </c>
      <c r="Z238" s="6">
        <f t="shared" ref="Z238:Z248" si="24">T238+U238+V238+W238+X238+Y238</f>
        <v>207</v>
      </c>
      <c r="AA238" s="10">
        <v>2020</v>
      </c>
    </row>
    <row r="239" spans="1:32" ht="45" x14ac:dyDescent="0.25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12" t="s">
        <v>238</v>
      </c>
      <c r="S239" s="10" t="s">
        <v>36</v>
      </c>
      <c r="T239" s="14">
        <f>4367-2367</f>
        <v>2000</v>
      </c>
      <c r="U239" s="14">
        <f>2540+172+150</f>
        <v>2862</v>
      </c>
      <c r="V239" s="14">
        <v>2310</v>
      </c>
      <c r="W239" s="14">
        <f>1800-340</f>
        <v>1460</v>
      </c>
      <c r="X239" s="14">
        <v>1500</v>
      </c>
      <c r="Y239" s="14">
        <v>2000</v>
      </c>
      <c r="Z239" s="6">
        <f t="shared" si="24"/>
        <v>12132</v>
      </c>
      <c r="AA239" s="10">
        <v>2020</v>
      </c>
    </row>
    <row r="240" spans="1:32" ht="27.6" customHeight="1" x14ac:dyDescent="0.25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12" t="s">
        <v>239</v>
      </c>
      <c r="S240" s="10" t="s">
        <v>9</v>
      </c>
      <c r="T240" s="8">
        <v>78529</v>
      </c>
      <c r="U240" s="8">
        <v>64700</v>
      </c>
      <c r="V240" s="8">
        <v>58800</v>
      </c>
      <c r="W240" s="8">
        <v>53263.3</v>
      </c>
      <c r="X240" s="8">
        <v>44000</v>
      </c>
      <c r="Y240" s="8">
        <v>40000</v>
      </c>
      <c r="Z240" s="5">
        <f t="shared" si="24"/>
        <v>339292.3</v>
      </c>
      <c r="AA240" s="10">
        <v>2020</v>
      </c>
    </row>
    <row r="241" spans="1:31" ht="27.6" customHeight="1" x14ac:dyDescent="0.25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12" t="s">
        <v>281</v>
      </c>
      <c r="S241" s="10" t="s">
        <v>2</v>
      </c>
      <c r="T241" s="14"/>
      <c r="U241" s="14"/>
      <c r="V241" s="14"/>
      <c r="W241" s="14"/>
      <c r="X241" s="14"/>
      <c r="Y241" s="114">
        <v>3.5579999999999998</v>
      </c>
      <c r="Z241" s="117">
        <f t="shared" ref="Z241:Z242" si="25">T241+U241+V241+W241+X241+Y241</f>
        <v>3.5579999999999998</v>
      </c>
      <c r="AA241" s="10">
        <v>2020</v>
      </c>
      <c r="AB241" s="116"/>
      <c r="AC241" s="115"/>
    </row>
    <row r="242" spans="1:31" s="1" customFormat="1" ht="27.6" customHeight="1" x14ac:dyDescent="0.25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12" t="s">
        <v>282</v>
      </c>
      <c r="S242" s="10" t="s">
        <v>35</v>
      </c>
      <c r="T242" s="14"/>
      <c r="U242" s="14"/>
      <c r="V242" s="14"/>
      <c r="W242" s="14"/>
      <c r="X242" s="14"/>
      <c r="Y242" s="14">
        <v>4</v>
      </c>
      <c r="Z242" s="6">
        <f t="shared" si="25"/>
        <v>4</v>
      </c>
      <c r="AA242" s="10">
        <v>2020</v>
      </c>
      <c r="AB242" s="116"/>
      <c r="AC242" s="115"/>
      <c r="AD242" s="100"/>
      <c r="AE242" s="101"/>
    </row>
    <row r="243" spans="1:31" ht="27.6" customHeight="1" x14ac:dyDescent="0.25">
      <c r="A243" s="34" t="s">
        <v>11</v>
      </c>
      <c r="B243" s="34" t="s">
        <v>12</v>
      </c>
      <c r="C243" s="34" t="s">
        <v>13</v>
      </c>
      <c r="D243" s="34" t="s">
        <v>11</v>
      </c>
      <c r="E243" s="34" t="s">
        <v>21</v>
      </c>
      <c r="F243" s="34" t="s">
        <v>11</v>
      </c>
      <c r="G243" s="34" t="s">
        <v>20</v>
      </c>
      <c r="H243" s="34" t="s">
        <v>11</v>
      </c>
      <c r="I243" s="34" t="s">
        <v>19</v>
      </c>
      <c r="J243" s="34" t="s">
        <v>12</v>
      </c>
      <c r="K243" s="34" t="s">
        <v>11</v>
      </c>
      <c r="L243" s="34" t="s">
        <v>22</v>
      </c>
      <c r="M243" s="34" t="s">
        <v>11</v>
      </c>
      <c r="N243" s="34" t="s">
        <v>11</v>
      </c>
      <c r="O243" s="34" t="s">
        <v>11</v>
      </c>
      <c r="P243" s="34" t="s">
        <v>11</v>
      </c>
      <c r="Q243" s="34" t="s">
        <v>11</v>
      </c>
      <c r="R243" s="121" t="s">
        <v>229</v>
      </c>
      <c r="S243" s="119" t="s">
        <v>40</v>
      </c>
      <c r="T243" s="38">
        <f>8750.1-1323.9</f>
        <v>7426.2000000000007</v>
      </c>
      <c r="U243" s="38">
        <f>4000-420.3-400</f>
        <v>3179.7</v>
      </c>
      <c r="V243" s="38">
        <f>V244+V245+V246</f>
        <v>14211</v>
      </c>
      <c r="W243" s="38">
        <f>W244</f>
        <v>1563.8000000000002</v>
      </c>
      <c r="X243" s="38">
        <f>X244</f>
        <v>2175</v>
      </c>
      <c r="Y243" s="38">
        <f>Y244</f>
        <v>2500</v>
      </c>
      <c r="Z243" s="38">
        <f t="shared" si="24"/>
        <v>31055.7</v>
      </c>
      <c r="AA243" s="36">
        <v>2020</v>
      </c>
    </row>
    <row r="244" spans="1:31" ht="27.6" customHeight="1" x14ac:dyDescent="0.25">
      <c r="A244" s="34" t="s">
        <v>11</v>
      </c>
      <c r="B244" s="34" t="s">
        <v>12</v>
      </c>
      <c r="C244" s="34" t="s">
        <v>13</v>
      </c>
      <c r="D244" s="34" t="s">
        <v>11</v>
      </c>
      <c r="E244" s="34" t="s">
        <v>21</v>
      </c>
      <c r="F244" s="34" t="s">
        <v>11</v>
      </c>
      <c r="G244" s="34" t="s">
        <v>20</v>
      </c>
      <c r="H244" s="34" t="s">
        <v>11</v>
      </c>
      <c r="I244" s="34" t="s">
        <v>19</v>
      </c>
      <c r="J244" s="34" t="s">
        <v>12</v>
      </c>
      <c r="K244" s="34" t="s">
        <v>11</v>
      </c>
      <c r="L244" s="34" t="s">
        <v>22</v>
      </c>
      <c r="M244" s="34" t="s">
        <v>11</v>
      </c>
      <c r="N244" s="34" t="s">
        <v>11</v>
      </c>
      <c r="O244" s="34" t="s">
        <v>11</v>
      </c>
      <c r="P244" s="34" t="s">
        <v>11</v>
      </c>
      <c r="Q244" s="34" t="s">
        <v>11</v>
      </c>
      <c r="R244" s="140"/>
      <c r="S244" s="133"/>
      <c r="T244" s="37">
        <f>8750.1-1323.9</f>
        <v>7426.2000000000007</v>
      </c>
      <c r="U244" s="37">
        <f>4000-420.3-400</f>
        <v>3179.7</v>
      </c>
      <c r="V244" s="37">
        <f>2633-20-1100-100-322.5-125+125</f>
        <v>1090.5</v>
      </c>
      <c r="W244" s="37">
        <f>2777.8-75-277.8+1510.5+192.1-1488-429.9-20-625.9</f>
        <v>1563.8000000000002</v>
      </c>
      <c r="X244" s="37">
        <f>2500-325</f>
        <v>2175</v>
      </c>
      <c r="Y244" s="37">
        <v>2500</v>
      </c>
      <c r="Z244" s="38">
        <f t="shared" si="24"/>
        <v>17935.2</v>
      </c>
      <c r="AA244" s="36">
        <v>2020</v>
      </c>
    </row>
    <row r="245" spans="1:31" ht="27.6" customHeight="1" x14ac:dyDescent="0.25">
      <c r="A245" s="34" t="s">
        <v>11</v>
      </c>
      <c r="B245" s="34" t="s">
        <v>12</v>
      </c>
      <c r="C245" s="34" t="s">
        <v>13</v>
      </c>
      <c r="D245" s="34" t="s">
        <v>11</v>
      </c>
      <c r="E245" s="34" t="s">
        <v>21</v>
      </c>
      <c r="F245" s="34" t="s">
        <v>11</v>
      </c>
      <c r="G245" s="34" t="s">
        <v>20</v>
      </c>
      <c r="H245" s="34" t="s">
        <v>11</v>
      </c>
      <c r="I245" s="34" t="s">
        <v>19</v>
      </c>
      <c r="J245" s="34" t="s">
        <v>12</v>
      </c>
      <c r="K245" s="34" t="s">
        <v>11</v>
      </c>
      <c r="L245" s="34" t="s">
        <v>22</v>
      </c>
      <c r="M245" s="34" t="s">
        <v>65</v>
      </c>
      <c r="N245" s="34" t="s">
        <v>11</v>
      </c>
      <c r="O245" s="34" t="s">
        <v>27</v>
      </c>
      <c r="P245" s="34" t="s">
        <v>12</v>
      </c>
      <c r="Q245" s="34" t="s">
        <v>71</v>
      </c>
      <c r="R245" s="140"/>
      <c r="S245" s="133"/>
      <c r="T245" s="37"/>
      <c r="U245" s="37"/>
      <c r="V245" s="37">
        <f>1389.1-770.4</f>
        <v>618.69999999999993</v>
      </c>
      <c r="W245" s="37"/>
      <c r="X245" s="37"/>
      <c r="Y245" s="37"/>
      <c r="Z245" s="38">
        <f t="shared" si="24"/>
        <v>618.69999999999993</v>
      </c>
      <c r="AA245" s="36">
        <v>2017</v>
      </c>
    </row>
    <row r="246" spans="1:31" ht="22.9" customHeight="1" x14ac:dyDescent="0.25">
      <c r="A246" s="34" t="s">
        <v>11</v>
      </c>
      <c r="B246" s="34" t="s">
        <v>12</v>
      </c>
      <c r="C246" s="34" t="s">
        <v>13</v>
      </c>
      <c r="D246" s="34" t="s">
        <v>11</v>
      </c>
      <c r="E246" s="34" t="s">
        <v>21</v>
      </c>
      <c r="F246" s="34" t="s">
        <v>11</v>
      </c>
      <c r="G246" s="34" t="s">
        <v>20</v>
      </c>
      <c r="H246" s="34" t="s">
        <v>11</v>
      </c>
      <c r="I246" s="34" t="s">
        <v>19</v>
      </c>
      <c r="J246" s="34" t="s">
        <v>12</v>
      </c>
      <c r="K246" s="34" t="s">
        <v>11</v>
      </c>
      <c r="L246" s="34" t="s">
        <v>22</v>
      </c>
      <c r="M246" s="34" t="s">
        <v>12</v>
      </c>
      <c r="N246" s="34" t="s">
        <v>11</v>
      </c>
      <c r="O246" s="34" t="s">
        <v>27</v>
      </c>
      <c r="P246" s="34" t="s">
        <v>12</v>
      </c>
      <c r="Q246" s="34" t="s">
        <v>74</v>
      </c>
      <c r="R246" s="122"/>
      <c r="S246" s="120"/>
      <c r="T246" s="37"/>
      <c r="U246" s="37"/>
      <c r="V246" s="37">
        <v>12501.8</v>
      </c>
      <c r="W246" s="37"/>
      <c r="X246" s="37"/>
      <c r="Y246" s="37"/>
      <c r="Z246" s="38">
        <f t="shared" si="24"/>
        <v>12501.8</v>
      </c>
      <c r="AA246" s="36">
        <v>2017</v>
      </c>
    </row>
    <row r="247" spans="1:31" ht="30" x14ac:dyDescent="0.25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12" t="s">
        <v>230</v>
      </c>
      <c r="S247" s="10" t="s">
        <v>36</v>
      </c>
      <c r="T247" s="13">
        <f>5+6</f>
        <v>11</v>
      </c>
      <c r="U247" s="13">
        <v>6</v>
      </c>
      <c r="V247" s="13">
        <v>23</v>
      </c>
      <c r="W247" s="13">
        <f>4+14</f>
        <v>18</v>
      </c>
      <c r="X247" s="13"/>
      <c r="Y247" s="13">
        <v>4</v>
      </c>
      <c r="Z247" s="6">
        <f t="shared" si="24"/>
        <v>62</v>
      </c>
      <c r="AA247" s="10">
        <v>2020</v>
      </c>
    </row>
    <row r="248" spans="1:31" ht="30" x14ac:dyDescent="0.25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12" t="s">
        <v>231</v>
      </c>
      <c r="S248" s="10" t="s">
        <v>36</v>
      </c>
      <c r="T248" s="13">
        <f>9+6</f>
        <v>15</v>
      </c>
      <c r="U248" s="13">
        <v>3</v>
      </c>
      <c r="V248" s="13">
        <v>1</v>
      </c>
      <c r="W248" s="13">
        <v>3</v>
      </c>
      <c r="X248" s="13">
        <v>7</v>
      </c>
      <c r="Y248" s="13"/>
      <c r="Z248" s="6">
        <f t="shared" si="24"/>
        <v>29</v>
      </c>
      <c r="AA248" s="10">
        <v>2019</v>
      </c>
    </row>
    <row r="249" spans="1:31" ht="51" customHeight="1" x14ac:dyDescent="0.25">
      <c r="A249" s="34"/>
      <c r="B249" s="34"/>
      <c r="C249" s="34"/>
      <c r="D249" s="34" t="s">
        <v>11</v>
      </c>
      <c r="E249" s="34" t="s">
        <v>21</v>
      </c>
      <c r="F249" s="34" t="s">
        <v>11</v>
      </c>
      <c r="G249" s="34" t="s">
        <v>20</v>
      </c>
      <c r="H249" s="34" t="s">
        <v>11</v>
      </c>
      <c r="I249" s="34" t="s">
        <v>19</v>
      </c>
      <c r="J249" s="34" t="s">
        <v>12</v>
      </c>
      <c r="K249" s="34" t="s">
        <v>11</v>
      </c>
      <c r="L249" s="34" t="s">
        <v>22</v>
      </c>
      <c r="M249" s="34" t="s">
        <v>11</v>
      </c>
      <c r="N249" s="34" t="s">
        <v>11</v>
      </c>
      <c r="O249" s="34" t="s">
        <v>11</v>
      </c>
      <c r="P249" s="34" t="s">
        <v>11</v>
      </c>
      <c r="Q249" s="34" t="s">
        <v>11</v>
      </c>
      <c r="R249" s="39" t="s">
        <v>233</v>
      </c>
      <c r="S249" s="36" t="s">
        <v>40</v>
      </c>
      <c r="T249" s="38">
        <f t="shared" ref="T249:Y249" si="26">T251+T254+T258+T262</f>
        <v>12968.2</v>
      </c>
      <c r="U249" s="38">
        <f t="shared" si="26"/>
        <v>13547.599999999999</v>
      </c>
      <c r="V249" s="38">
        <f t="shared" si="26"/>
        <v>23440.5</v>
      </c>
      <c r="W249" s="38">
        <f t="shared" si="26"/>
        <v>23968.799999999999</v>
      </c>
      <c r="X249" s="38">
        <f t="shared" si="26"/>
        <v>22841.600000000002</v>
      </c>
      <c r="Y249" s="38">
        <f t="shared" si="26"/>
        <v>27914</v>
      </c>
      <c r="Z249" s="38">
        <f>Z251+Z254+Z258+Z262</f>
        <v>124680.7</v>
      </c>
      <c r="AA249" s="36">
        <v>2020</v>
      </c>
    </row>
    <row r="250" spans="1:31" ht="30" x14ac:dyDescent="0.25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12" t="s">
        <v>234</v>
      </c>
      <c r="S250" s="10" t="s">
        <v>16</v>
      </c>
      <c r="T250" s="8">
        <f t="shared" ref="T250:Z250" si="27">T252+T255+T259</f>
        <v>7673</v>
      </c>
      <c r="U250" s="8">
        <f t="shared" si="27"/>
        <v>4758</v>
      </c>
      <c r="V250" s="8">
        <f t="shared" si="27"/>
        <v>4301.5</v>
      </c>
      <c r="W250" s="8">
        <f t="shared" si="27"/>
        <v>5767.6</v>
      </c>
      <c r="X250" s="8">
        <f t="shared" si="27"/>
        <v>1740</v>
      </c>
      <c r="Y250" s="8">
        <f t="shared" si="27"/>
        <v>575.9</v>
      </c>
      <c r="Z250" s="5">
        <f t="shared" si="27"/>
        <v>24816</v>
      </c>
      <c r="AA250" s="10">
        <v>2020</v>
      </c>
    </row>
    <row r="251" spans="1:31" ht="53.45" customHeight="1" x14ac:dyDescent="0.25">
      <c r="A251" s="34" t="s">
        <v>11</v>
      </c>
      <c r="B251" s="34" t="s">
        <v>11</v>
      </c>
      <c r="C251" s="34" t="s">
        <v>22</v>
      </c>
      <c r="D251" s="34" t="s">
        <v>11</v>
      </c>
      <c r="E251" s="34" t="s">
        <v>21</v>
      </c>
      <c r="F251" s="34" t="s">
        <v>11</v>
      </c>
      <c r="G251" s="34" t="s">
        <v>20</v>
      </c>
      <c r="H251" s="34" t="s">
        <v>11</v>
      </c>
      <c r="I251" s="34" t="s">
        <v>19</v>
      </c>
      <c r="J251" s="34" t="s">
        <v>12</v>
      </c>
      <c r="K251" s="34" t="s">
        <v>11</v>
      </c>
      <c r="L251" s="34" t="s">
        <v>22</v>
      </c>
      <c r="M251" s="34" t="s">
        <v>11</v>
      </c>
      <c r="N251" s="34" t="s">
        <v>11</v>
      </c>
      <c r="O251" s="34" t="s">
        <v>11</v>
      </c>
      <c r="P251" s="34" t="s">
        <v>11</v>
      </c>
      <c r="Q251" s="34" t="s">
        <v>11</v>
      </c>
      <c r="R251" s="35" t="s">
        <v>113</v>
      </c>
      <c r="S251" s="36" t="s">
        <v>40</v>
      </c>
      <c r="T251" s="37">
        <f>2700-593.9</f>
        <v>2106.1</v>
      </c>
      <c r="U251" s="37">
        <f>2465.1-1132-246.5-62.4</f>
        <v>1024.1999999999998</v>
      </c>
      <c r="V251" s="37">
        <v>900</v>
      </c>
      <c r="W251" s="37">
        <f>252.2+1500.1-25.2-100</f>
        <v>1627.1</v>
      </c>
      <c r="X251" s="37">
        <f>252.2+1000-800-200</f>
        <v>252.20000000000005</v>
      </c>
      <c r="Y251" s="37">
        <v>252.2</v>
      </c>
      <c r="Z251" s="38">
        <f t="shared" ref="Z251:Z256" si="28">T251+U251+V251+W251+X251+Y251</f>
        <v>6161.7999999999993</v>
      </c>
      <c r="AA251" s="36">
        <v>2020</v>
      </c>
    </row>
    <row r="252" spans="1:31" ht="30" x14ac:dyDescent="0.25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12" t="s">
        <v>114</v>
      </c>
      <c r="S252" s="10" t="s">
        <v>16</v>
      </c>
      <c r="T252" s="8">
        <v>3238</v>
      </c>
      <c r="U252" s="8">
        <v>3553</v>
      </c>
      <c r="V252" s="8">
        <v>2077</v>
      </c>
      <c r="W252" s="8">
        <v>3958.6</v>
      </c>
      <c r="X252" s="8">
        <v>580</v>
      </c>
      <c r="Y252" s="8">
        <v>340.5</v>
      </c>
      <c r="Z252" s="5">
        <f t="shared" si="28"/>
        <v>13747.1</v>
      </c>
      <c r="AA252" s="10">
        <v>2020</v>
      </c>
    </row>
    <row r="253" spans="1:31" ht="30" x14ac:dyDescent="0.25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12" t="s">
        <v>115</v>
      </c>
      <c r="S253" s="10" t="s">
        <v>36</v>
      </c>
      <c r="T253" s="14">
        <v>6</v>
      </c>
      <c r="U253" s="14">
        <v>4</v>
      </c>
      <c r="V253" s="14"/>
      <c r="W253" s="14"/>
      <c r="X253" s="14"/>
      <c r="Y253" s="14"/>
      <c r="Z253" s="6">
        <f t="shared" si="28"/>
        <v>10</v>
      </c>
      <c r="AA253" s="10">
        <v>2016</v>
      </c>
    </row>
    <row r="254" spans="1:31" ht="51" customHeight="1" x14ac:dyDescent="0.25">
      <c r="A254" s="34" t="s">
        <v>11</v>
      </c>
      <c r="B254" s="34" t="s">
        <v>11</v>
      </c>
      <c r="C254" s="34" t="s">
        <v>21</v>
      </c>
      <c r="D254" s="34" t="s">
        <v>11</v>
      </c>
      <c r="E254" s="34" t="s">
        <v>21</v>
      </c>
      <c r="F254" s="34" t="s">
        <v>11</v>
      </c>
      <c r="G254" s="34" t="s">
        <v>20</v>
      </c>
      <c r="H254" s="34" t="s">
        <v>11</v>
      </c>
      <c r="I254" s="34" t="s">
        <v>19</v>
      </c>
      <c r="J254" s="34" t="s">
        <v>12</v>
      </c>
      <c r="K254" s="34" t="s">
        <v>11</v>
      </c>
      <c r="L254" s="34" t="s">
        <v>22</v>
      </c>
      <c r="M254" s="34" t="s">
        <v>11</v>
      </c>
      <c r="N254" s="34" t="s">
        <v>11</v>
      </c>
      <c r="O254" s="34" t="s">
        <v>11</v>
      </c>
      <c r="P254" s="34" t="s">
        <v>11</v>
      </c>
      <c r="Q254" s="34" t="s">
        <v>11</v>
      </c>
      <c r="R254" s="35" t="s">
        <v>113</v>
      </c>
      <c r="S254" s="36" t="s">
        <v>40</v>
      </c>
      <c r="T254" s="37">
        <f>813-490</f>
        <v>323</v>
      </c>
      <c r="U254" s="37">
        <f>742.3-200-100-176.9</f>
        <v>265.39999999999998</v>
      </c>
      <c r="V254" s="37">
        <f>500-24.8-343</f>
        <v>132.19999999999999</v>
      </c>
      <c r="W254" s="37">
        <f>150+1060.1-15-13.5</f>
        <v>1181.5999999999999</v>
      </c>
      <c r="X254" s="37">
        <f>150+1035.4-835.4</f>
        <v>350.00000000000011</v>
      </c>
      <c r="Y254" s="37">
        <v>150</v>
      </c>
      <c r="Z254" s="38">
        <f t="shared" si="28"/>
        <v>2402.1999999999998</v>
      </c>
      <c r="AA254" s="36">
        <v>2020</v>
      </c>
    </row>
    <row r="255" spans="1:31" ht="30" x14ac:dyDescent="0.25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12" t="s">
        <v>116</v>
      </c>
      <c r="S255" s="10" t="s">
        <v>16</v>
      </c>
      <c r="T255" s="8">
        <f>1000+2400</f>
        <v>3400</v>
      </c>
      <c r="U255" s="8">
        <f>913-708</f>
        <v>205</v>
      </c>
      <c r="V255" s="8">
        <v>602</v>
      </c>
      <c r="W255" s="8">
        <v>609</v>
      </c>
      <c r="X255" s="8">
        <v>780</v>
      </c>
      <c r="Y255" s="8">
        <v>104</v>
      </c>
      <c r="Z255" s="5">
        <f t="shared" si="28"/>
        <v>5700</v>
      </c>
      <c r="AA255" s="10">
        <v>2020</v>
      </c>
    </row>
    <row r="256" spans="1:31" ht="30" x14ac:dyDescent="0.25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12" t="s">
        <v>117</v>
      </c>
      <c r="S256" s="10" t="s">
        <v>3</v>
      </c>
      <c r="T256" s="8"/>
      <c r="U256" s="8">
        <f>365+498</f>
        <v>863</v>
      </c>
      <c r="V256" s="8">
        <v>125</v>
      </c>
      <c r="W256" s="8">
        <v>200</v>
      </c>
      <c r="X256" s="8">
        <v>300</v>
      </c>
      <c r="Y256" s="8">
        <v>180</v>
      </c>
      <c r="Z256" s="5">
        <f t="shared" si="28"/>
        <v>1668</v>
      </c>
      <c r="AA256" s="10">
        <v>2020</v>
      </c>
    </row>
    <row r="257" spans="1:32" ht="30" x14ac:dyDescent="0.25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12" t="s">
        <v>118</v>
      </c>
      <c r="S257" s="10" t="s">
        <v>36</v>
      </c>
      <c r="T257" s="8"/>
      <c r="U257" s="8"/>
      <c r="V257" s="8"/>
      <c r="W257" s="14">
        <v>20</v>
      </c>
      <c r="X257" s="14"/>
      <c r="Y257" s="14"/>
      <c r="Z257" s="6">
        <f>W257</f>
        <v>20</v>
      </c>
      <c r="AA257" s="10">
        <v>2018</v>
      </c>
    </row>
    <row r="258" spans="1:32" ht="45" x14ac:dyDescent="0.25">
      <c r="A258" s="34" t="s">
        <v>11</v>
      </c>
      <c r="B258" s="34" t="s">
        <v>11</v>
      </c>
      <c r="C258" s="34" t="s">
        <v>18</v>
      </c>
      <c r="D258" s="34" t="s">
        <v>11</v>
      </c>
      <c r="E258" s="34" t="s">
        <v>21</v>
      </c>
      <c r="F258" s="34" t="s">
        <v>11</v>
      </c>
      <c r="G258" s="34" t="s">
        <v>20</v>
      </c>
      <c r="H258" s="34" t="s">
        <v>11</v>
      </c>
      <c r="I258" s="34" t="s">
        <v>19</v>
      </c>
      <c r="J258" s="34" t="s">
        <v>12</v>
      </c>
      <c r="K258" s="34" t="s">
        <v>11</v>
      </c>
      <c r="L258" s="34" t="s">
        <v>22</v>
      </c>
      <c r="M258" s="34" t="s">
        <v>11</v>
      </c>
      <c r="N258" s="34" t="s">
        <v>11</v>
      </c>
      <c r="O258" s="34" t="s">
        <v>11</v>
      </c>
      <c r="P258" s="34" t="s">
        <v>11</v>
      </c>
      <c r="Q258" s="34" t="s">
        <v>11</v>
      </c>
      <c r="R258" s="35" t="s">
        <v>113</v>
      </c>
      <c r="S258" s="36" t="s">
        <v>40</v>
      </c>
      <c r="T258" s="37">
        <v>1094.2</v>
      </c>
      <c r="U258" s="37">
        <f>999-129.2-441.6</f>
        <v>428.19999999999993</v>
      </c>
      <c r="V258" s="37">
        <f>700-69-0.7</f>
        <v>630.29999999999995</v>
      </c>
      <c r="W258" s="37">
        <f>200+719.9-20-3.6</f>
        <v>896.3</v>
      </c>
      <c r="X258" s="37">
        <f>200+1100-900</f>
        <v>400</v>
      </c>
      <c r="Y258" s="37">
        <v>200</v>
      </c>
      <c r="Z258" s="38">
        <f>T258+U258+V258+W258+X258+Y258</f>
        <v>3649</v>
      </c>
      <c r="AA258" s="36">
        <v>2020</v>
      </c>
    </row>
    <row r="259" spans="1:32" ht="40.9" customHeight="1" x14ac:dyDescent="0.25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12" t="s">
        <v>119</v>
      </c>
      <c r="S259" s="10" t="s">
        <v>16</v>
      </c>
      <c r="T259" s="8">
        <f>1944-909</f>
        <v>1035</v>
      </c>
      <c r="U259" s="8">
        <v>1000</v>
      </c>
      <c r="V259" s="8">
        <v>1622.5</v>
      </c>
      <c r="W259" s="8">
        <v>1200</v>
      </c>
      <c r="X259" s="8">
        <v>380</v>
      </c>
      <c r="Y259" s="8">
        <v>131.4</v>
      </c>
      <c r="Z259" s="5">
        <f>T259+U259+V259+W259+X259+Y259</f>
        <v>5368.9</v>
      </c>
      <c r="AA259" s="10">
        <v>2020</v>
      </c>
    </row>
    <row r="260" spans="1:32" ht="30.6" customHeight="1" x14ac:dyDescent="0.25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12" t="s">
        <v>120</v>
      </c>
      <c r="S260" s="10" t="s">
        <v>16</v>
      </c>
      <c r="T260" s="8">
        <v>250</v>
      </c>
      <c r="U260" s="8">
        <v>280</v>
      </c>
      <c r="V260" s="8">
        <v>350</v>
      </c>
      <c r="W260" s="8">
        <v>400</v>
      </c>
      <c r="X260" s="8">
        <v>400</v>
      </c>
      <c r="Y260" s="8">
        <v>100</v>
      </c>
      <c r="Z260" s="5">
        <f>T260+U260+V260+W260+X260+Y260</f>
        <v>1780</v>
      </c>
      <c r="AA260" s="10">
        <v>2020</v>
      </c>
    </row>
    <row r="261" spans="1:32" ht="44.45" customHeight="1" x14ac:dyDescent="0.25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12" t="s">
        <v>121</v>
      </c>
      <c r="S261" s="10" t="s">
        <v>36</v>
      </c>
      <c r="T261" s="8"/>
      <c r="U261" s="8"/>
      <c r="V261" s="8"/>
      <c r="W261" s="14">
        <v>7</v>
      </c>
      <c r="X261" s="14"/>
      <c r="Y261" s="14"/>
      <c r="Z261" s="6">
        <f>W261</f>
        <v>7</v>
      </c>
      <c r="AA261" s="10">
        <v>2018</v>
      </c>
    </row>
    <row r="262" spans="1:32" s="1" customFormat="1" ht="47.45" customHeight="1" x14ac:dyDescent="0.25">
      <c r="A262" s="34" t="s">
        <v>11</v>
      </c>
      <c r="B262" s="34" t="s">
        <v>12</v>
      </c>
      <c r="C262" s="34" t="s">
        <v>13</v>
      </c>
      <c r="D262" s="34" t="s">
        <v>11</v>
      </c>
      <c r="E262" s="34" t="s">
        <v>21</v>
      </c>
      <c r="F262" s="34" t="s">
        <v>11</v>
      </c>
      <c r="G262" s="34" t="s">
        <v>20</v>
      </c>
      <c r="H262" s="34" t="s">
        <v>11</v>
      </c>
      <c r="I262" s="34" t="s">
        <v>19</v>
      </c>
      <c r="J262" s="34" t="s">
        <v>12</v>
      </c>
      <c r="K262" s="34" t="s">
        <v>11</v>
      </c>
      <c r="L262" s="34" t="s">
        <v>22</v>
      </c>
      <c r="M262" s="34" t="s">
        <v>11</v>
      </c>
      <c r="N262" s="34" t="s">
        <v>11</v>
      </c>
      <c r="O262" s="34" t="s">
        <v>11</v>
      </c>
      <c r="P262" s="34" t="s">
        <v>11</v>
      </c>
      <c r="Q262" s="34" t="s">
        <v>11</v>
      </c>
      <c r="R262" s="35" t="s">
        <v>113</v>
      </c>
      <c r="S262" s="36" t="s">
        <v>40</v>
      </c>
      <c r="T262" s="37">
        <f>30482.9-20300-474-264</f>
        <v>9444.9000000000015</v>
      </c>
      <c r="U262" s="37">
        <f>9173.4+420.3+1284.7+993.1-41.7</f>
        <v>11829.8</v>
      </c>
      <c r="V262" s="37">
        <f>19658.1-40+759.9+1400-1400+1400</f>
        <v>21778</v>
      </c>
      <c r="W262" s="37">
        <f>23488.8-3300+75</f>
        <v>20263.8</v>
      </c>
      <c r="X262" s="37">
        <f>21794.4+45</f>
        <v>21839.4</v>
      </c>
      <c r="Y262" s="37">
        <f>23300.7+4011.1</f>
        <v>27311.8</v>
      </c>
      <c r="Z262" s="38">
        <f>T262+U262+V262+W262+X262+Y262</f>
        <v>112467.7</v>
      </c>
      <c r="AA262" s="36">
        <v>2020</v>
      </c>
      <c r="AB262" s="77"/>
      <c r="AC262" s="99"/>
      <c r="AD262" s="100"/>
      <c r="AE262" s="101"/>
    </row>
    <row r="263" spans="1:32" ht="46.15" customHeight="1" x14ac:dyDescent="0.25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12" t="s">
        <v>232</v>
      </c>
      <c r="S263" s="10" t="s">
        <v>52</v>
      </c>
      <c r="T263" s="8">
        <v>1689.3</v>
      </c>
      <c r="U263" s="8">
        <v>2883.7</v>
      </c>
      <c r="V263" s="8">
        <v>2987.6</v>
      </c>
      <c r="W263" s="8">
        <v>2987.6</v>
      </c>
      <c r="X263" s="8">
        <v>2676.4</v>
      </c>
      <c r="Y263" s="8">
        <v>2676.4</v>
      </c>
      <c r="Z263" s="5">
        <f>(T263+U263+V263+W263+X263+Y263)</f>
        <v>15901</v>
      </c>
      <c r="AA263" s="10">
        <v>2020</v>
      </c>
    </row>
    <row r="264" spans="1:32" s="15" customFormat="1" ht="47.45" customHeight="1" x14ac:dyDescent="0.25">
      <c r="A264" s="34" t="s">
        <v>11</v>
      </c>
      <c r="B264" s="34" t="s">
        <v>12</v>
      </c>
      <c r="C264" s="34" t="s">
        <v>13</v>
      </c>
      <c r="D264" s="34" t="s">
        <v>11</v>
      </c>
      <c r="E264" s="34" t="s">
        <v>21</v>
      </c>
      <c r="F264" s="34" t="s">
        <v>11</v>
      </c>
      <c r="G264" s="34" t="s">
        <v>20</v>
      </c>
      <c r="H264" s="34" t="s">
        <v>11</v>
      </c>
      <c r="I264" s="34" t="s">
        <v>19</v>
      </c>
      <c r="J264" s="34" t="s">
        <v>12</v>
      </c>
      <c r="K264" s="34" t="s">
        <v>11</v>
      </c>
      <c r="L264" s="34" t="s">
        <v>22</v>
      </c>
      <c r="M264" s="34" t="s">
        <v>11</v>
      </c>
      <c r="N264" s="34" t="s">
        <v>11</v>
      </c>
      <c r="O264" s="34" t="s">
        <v>11</v>
      </c>
      <c r="P264" s="34" t="s">
        <v>11</v>
      </c>
      <c r="Q264" s="34" t="s">
        <v>11</v>
      </c>
      <c r="R264" s="35" t="s">
        <v>241</v>
      </c>
      <c r="S264" s="36" t="s">
        <v>40</v>
      </c>
      <c r="T264" s="38">
        <v>919</v>
      </c>
      <c r="U264" s="38">
        <f>1250+185-125</f>
        <v>1310</v>
      </c>
      <c r="V264" s="38">
        <f>1000+40+20+100+200+100</f>
        <v>1460</v>
      </c>
      <c r="W264" s="38">
        <f>800-80</f>
        <v>720</v>
      </c>
      <c r="X264" s="38">
        <f>499.8+130.2</f>
        <v>630</v>
      </c>
      <c r="Y264" s="38">
        <f>500+300+600+2000</f>
        <v>3400</v>
      </c>
      <c r="Z264" s="38">
        <f t="shared" ref="Z264:Z275" si="29">T264+U264+V264+W264+X264+Y264</f>
        <v>8439</v>
      </c>
      <c r="AA264" s="36">
        <v>2020</v>
      </c>
      <c r="AB264" s="77"/>
      <c r="AC264" s="99"/>
      <c r="AD264" s="100"/>
      <c r="AE264" s="101"/>
      <c r="AF264" s="1"/>
    </row>
    <row r="265" spans="1:32" s="15" customFormat="1" ht="30" x14ac:dyDescent="0.25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12" t="s">
        <v>242</v>
      </c>
      <c r="S265" s="10" t="s">
        <v>36</v>
      </c>
      <c r="T265" s="13">
        <v>70</v>
      </c>
      <c r="U265" s="13">
        <v>75</v>
      </c>
      <c r="V265" s="13">
        <v>85</v>
      </c>
      <c r="W265" s="13">
        <v>13</v>
      </c>
      <c r="X265" s="13">
        <v>11</v>
      </c>
      <c r="Y265" s="13">
        <v>25</v>
      </c>
      <c r="Z265" s="6">
        <f t="shared" si="29"/>
        <v>279</v>
      </c>
      <c r="AA265" s="10">
        <v>2020</v>
      </c>
      <c r="AB265" s="77"/>
      <c r="AC265" s="99"/>
      <c r="AD265" s="100"/>
      <c r="AE265" s="101"/>
      <c r="AF265" s="1"/>
    </row>
    <row r="266" spans="1:32" s="1" customFormat="1" ht="39.6" customHeight="1" x14ac:dyDescent="0.25">
      <c r="A266" s="34"/>
      <c r="B266" s="34"/>
      <c r="C266" s="34"/>
      <c r="D266" s="34" t="s">
        <v>11</v>
      </c>
      <c r="E266" s="34" t="s">
        <v>21</v>
      </c>
      <c r="F266" s="34" t="s">
        <v>11</v>
      </c>
      <c r="G266" s="34" t="s">
        <v>20</v>
      </c>
      <c r="H266" s="34" t="s">
        <v>11</v>
      </c>
      <c r="I266" s="34" t="s">
        <v>19</v>
      </c>
      <c r="J266" s="34" t="s">
        <v>12</v>
      </c>
      <c r="K266" s="34" t="s">
        <v>11</v>
      </c>
      <c r="L266" s="34" t="s">
        <v>22</v>
      </c>
      <c r="M266" s="34" t="s">
        <v>11</v>
      </c>
      <c r="N266" s="34" t="s">
        <v>11</v>
      </c>
      <c r="O266" s="34" t="s">
        <v>11</v>
      </c>
      <c r="P266" s="34" t="s">
        <v>11</v>
      </c>
      <c r="Q266" s="34" t="s">
        <v>11</v>
      </c>
      <c r="R266" s="35" t="s">
        <v>218</v>
      </c>
      <c r="S266" s="36" t="s">
        <v>40</v>
      </c>
      <c r="T266" s="37"/>
      <c r="U266" s="38">
        <f>U268</f>
        <v>7566.6</v>
      </c>
      <c r="V266" s="38">
        <f>V268+V269</f>
        <v>19246.400000000001</v>
      </c>
      <c r="W266" s="38"/>
      <c r="X266" s="38"/>
      <c r="Y266" s="38"/>
      <c r="Z266" s="38">
        <f t="shared" si="29"/>
        <v>26813</v>
      </c>
      <c r="AA266" s="36">
        <v>2017</v>
      </c>
      <c r="AB266" s="77"/>
      <c r="AC266" s="99"/>
      <c r="AD266" s="100"/>
      <c r="AE266" s="101"/>
    </row>
    <row r="267" spans="1:32" s="15" customFormat="1" ht="54" customHeight="1" x14ac:dyDescent="0.25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12" t="s">
        <v>219</v>
      </c>
      <c r="S267" s="10" t="s">
        <v>35</v>
      </c>
      <c r="T267" s="13"/>
      <c r="U267" s="13">
        <v>47</v>
      </c>
      <c r="V267" s="13">
        <f>V273+V274</f>
        <v>136</v>
      </c>
      <c r="W267" s="13"/>
      <c r="X267" s="13"/>
      <c r="Y267" s="13"/>
      <c r="Z267" s="6">
        <f t="shared" si="29"/>
        <v>183</v>
      </c>
      <c r="AA267" s="10">
        <v>2017</v>
      </c>
      <c r="AB267" s="77"/>
      <c r="AC267" s="99"/>
      <c r="AD267" s="100"/>
      <c r="AE267" s="101"/>
      <c r="AF267" s="1"/>
    </row>
    <row r="268" spans="1:32" s="15" customFormat="1" ht="27.6" customHeight="1" x14ac:dyDescent="0.25">
      <c r="A268" s="34" t="s">
        <v>11</v>
      </c>
      <c r="B268" s="34" t="s">
        <v>11</v>
      </c>
      <c r="C268" s="34" t="s">
        <v>27</v>
      </c>
      <c r="D268" s="34" t="s">
        <v>11</v>
      </c>
      <c r="E268" s="34" t="s">
        <v>21</v>
      </c>
      <c r="F268" s="34" t="s">
        <v>11</v>
      </c>
      <c r="G268" s="34" t="s">
        <v>20</v>
      </c>
      <c r="H268" s="34" t="s">
        <v>11</v>
      </c>
      <c r="I268" s="34" t="s">
        <v>19</v>
      </c>
      <c r="J268" s="34" t="s">
        <v>12</v>
      </c>
      <c r="K268" s="34" t="s">
        <v>11</v>
      </c>
      <c r="L268" s="34" t="s">
        <v>22</v>
      </c>
      <c r="M268" s="34" t="s">
        <v>11</v>
      </c>
      <c r="N268" s="34" t="s">
        <v>11</v>
      </c>
      <c r="O268" s="34" t="s">
        <v>11</v>
      </c>
      <c r="P268" s="34" t="s">
        <v>11</v>
      </c>
      <c r="Q268" s="34" t="s">
        <v>11</v>
      </c>
      <c r="R268" s="121" t="s">
        <v>218</v>
      </c>
      <c r="S268" s="119" t="s">
        <v>40</v>
      </c>
      <c r="T268" s="37"/>
      <c r="U268" s="38">
        <f>9884-2300-17.4</f>
        <v>7566.6</v>
      </c>
      <c r="V268" s="38"/>
      <c r="W268" s="37"/>
      <c r="X268" s="37"/>
      <c r="Y268" s="37"/>
      <c r="Z268" s="38">
        <f t="shared" si="29"/>
        <v>7566.6</v>
      </c>
      <c r="AA268" s="36">
        <v>2016</v>
      </c>
      <c r="AB268" s="77"/>
      <c r="AC268" s="99"/>
      <c r="AD268" s="100"/>
      <c r="AE268" s="101"/>
      <c r="AF268" s="1"/>
    </row>
    <row r="269" spans="1:32" s="15" customFormat="1" ht="27.6" customHeight="1" x14ac:dyDescent="0.25">
      <c r="A269" s="34" t="s">
        <v>11</v>
      </c>
      <c r="B269" s="34" t="s">
        <v>12</v>
      </c>
      <c r="C269" s="34" t="s">
        <v>13</v>
      </c>
      <c r="D269" s="34" t="s">
        <v>11</v>
      </c>
      <c r="E269" s="34" t="s">
        <v>21</v>
      </c>
      <c r="F269" s="34" t="s">
        <v>11</v>
      </c>
      <c r="G269" s="34" t="s">
        <v>20</v>
      </c>
      <c r="H269" s="34" t="s">
        <v>11</v>
      </c>
      <c r="I269" s="34" t="s">
        <v>19</v>
      </c>
      <c r="J269" s="34" t="s">
        <v>12</v>
      </c>
      <c r="K269" s="34" t="s">
        <v>11</v>
      </c>
      <c r="L269" s="34" t="s">
        <v>22</v>
      </c>
      <c r="M269" s="34" t="s">
        <v>11</v>
      </c>
      <c r="N269" s="34" t="s">
        <v>11</v>
      </c>
      <c r="O269" s="34" t="s">
        <v>11</v>
      </c>
      <c r="P269" s="34" t="s">
        <v>11</v>
      </c>
      <c r="Q269" s="34" t="s">
        <v>11</v>
      </c>
      <c r="R269" s="140"/>
      <c r="S269" s="133"/>
      <c r="T269" s="37"/>
      <c r="U269" s="38"/>
      <c r="V269" s="38">
        <f>V270+V271+V272</f>
        <v>19246.400000000001</v>
      </c>
      <c r="W269" s="38"/>
      <c r="X269" s="38"/>
      <c r="Y269" s="38"/>
      <c r="Z269" s="38">
        <f t="shared" si="29"/>
        <v>19246.400000000001</v>
      </c>
      <c r="AA269" s="36">
        <v>2017</v>
      </c>
      <c r="AB269" s="77"/>
      <c r="AC269" s="99"/>
      <c r="AD269" s="100"/>
      <c r="AE269" s="101"/>
      <c r="AF269" s="1"/>
    </row>
    <row r="270" spans="1:32" s="15" customFormat="1" ht="27.6" customHeight="1" x14ac:dyDescent="0.25">
      <c r="A270" s="34" t="s">
        <v>11</v>
      </c>
      <c r="B270" s="34" t="s">
        <v>12</v>
      </c>
      <c r="C270" s="34" t="s">
        <v>13</v>
      </c>
      <c r="D270" s="34" t="s">
        <v>11</v>
      </c>
      <c r="E270" s="34" t="s">
        <v>21</v>
      </c>
      <c r="F270" s="34" t="s">
        <v>11</v>
      </c>
      <c r="G270" s="34" t="s">
        <v>20</v>
      </c>
      <c r="H270" s="34" t="s">
        <v>11</v>
      </c>
      <c r="I270" s="34" t="s">
        <v>19</v>
      </c>
      <c r="J270" s="34" t="s">
        <v>12</v>
      </c>
      <c r="K270" s="34" t="s">
        <v>11</v>
      </c>
      <c r="L270" s="34" t="s">
        <v>22</v>
      </c>
      <c r="M270" s="34" t="s">
        <v>11</v>
      </c>
      <c r="N270" s="34" t="s">
        <v>11</v>
      </c>
      <c r="O270" s="34" t="s">
        <v>11</v>
      </c>
      <c r="P270" s="34" t="s">
        <v>11</v>
      </c>
      <c r="Q270" s="34" t="s">
        <v>11</v>
      </c>
      <c r="R270" s="140"/>
      <c r="S270" s="133"/>
      <c r="T270" s="37"/>
      <c r="U270" s="38"/>
      <c r="V270" s="37">
        <f>2613.8+1977+73.6</f>
        <v>4664.4000000000005</v>
      </c>
      <c r="W270" s="37"/>
      <c r="X270" s="37"/>
      <c r="Y270" s="37"/>
      <c r="Z270" s="38">
        <f t="shared" si="29"/>
        <v>4664.4000000000005</v>
      </c>
      <c r="AA270" s="36">
        <v>2017</v>
      </c>
      <c r="AB270" s="77"/>
      <c r="AC270" s="99"/>
      <c r="AD270" s="100"/>
      <c r="AE270" s="101"/>
      <c r="AF270" s="1"/>
    </row>
    <row r="271" spans="1:32" s="15" customFormat="1" ht="27.6" customHeight="1" x14ac:dyDescent="0.25">
      <c r="A271" s="34" t="s">
        <v>11</v>
      </c>
      <c r="B271" s="34" t="s">
        <v>12</v>
      </c>
      <c r="C271" s="34" t="s">
        <v>13</v>
      </c>
      <c r="D271" s="34" t="s">
        <v>11</v>
      </c>
      <c r="E271" s="34" t="s">
        <v>21</v>
      </c>
      <c r="F271" s="34" t="s">
        <v>11</v>
      </c>
      <c r="G271" s="34" t="s">
        <v>20</v>
      </c>
      <c r="H271" s="34" t="s">
        <v>11</v>
      </c>
      <c r="I271" s="34" t="s">
        <v>19</v>
      </c>
      <c r="J271" s="34" t="s">
        <v>12</v>
      </c>
      <c r="K271" s="34" t="s">
        <v>11</v>
      </c>
      <c r="L271" s="34" t="s">
        <v>22</v>
      </c>
      <c r="M271" s="34" t="s">
        <v>65</v>
      </c>
      <c r="N271" s="34" t="s">
        <v>11</v>
      </c>
      <c r="O271" s="34" t="s">
        <v>27</v>
      </c>
      <c r="P271" s="34" t="s">
        <v>12</v>
      </c>
      <c r="Q271" s="34" t="s">
        <v>71</v>
      </c>
      <c r="R271" s="140"/>
      <c r="S271" s="133"/>
      <c r="T271" s="37"/>
      <c r="U271" s="38"/>
      <c r="V271" s="37">
        <v>1458.2</v>
      </c>
      <c r="W271" s="37"/>
      <c r="X271" s="37"/>
      <c r="Y271" s="37"/>
      <c r="Z271" s="38">
        <f t="shared" si="29"/>
        <v>1458.2</v>
      </c>
      <c r="AA271" s="36">
        <v>2017</v>
      </c>
      <c r="AB271" s="77"/>
      <c r="AC271" s="99"/>
      <c r="AD271" s="100"/>
      <c r="AE271" s="101"/>
      <c r="AF271" s="1"/>
    </row>
    <row r="272" spans="1:32" s="1" customFormat="1" ht="22.15" customHeight="1" x14ac:dyDescent="0.25">
      <c r="A272" s="34" t="s">
        <v>11</v>
      </c>
      <c r="B272" s="34" t="s">
        <v>12</v>
      </c>
      <c r="C272" s="34" t="s">
        <v>13</v>
      </c>
      <c r="D272" s="34" t="s">
        <v>11</v>
      </c>
      <c r="E272" s="34" t="s">
        <v>21</v>
      </c>
      <c r="F272" s="34" t="s">
        <v>11</v>
      </c>
      <c r="G272" s="34" t="s">
        <v>20</v>
      </c>
      <c r="H272" s="34" t="s">
        <v>11</v>
      </c>
      <c r="I272" s="34" t="s">
        <v>19</v>
      </c>
      <c r="J272" s="34" t="s">
        <v>12</v>
      </c>
      <c r="K272" s="34" t="s">
        <v>11</v>
      </c>
      <c r="L272" s="34" t="s">
        <v>22</v>
      </c>
      <c r="M272" s="34" t="s">
        <v>12</v>
      </c>
      <c r="N272" s="34" t="s">
        <v>11</v>
      </c>
      <c r="O272" s="34" t="s">
        <v>27</v>
      </c>
      <c r="P272" s="34" t="s">
        <v>12</v>
      </c>
      <c r="Q272" s="34" t="s">
        <v>74</v>
      </c>
      <c r="R272" s="122"/>
      <c r="S272" s="120"/>
      <c r="T272" s="37"/>
      <c r="U272" s="38"/>
      <c r="V272" s="37">
        <v>13123.8</v>
      </c>
      <c r="W272" s="37"/>
      <c r="X272" s="37"/>
      <c r="Y272" s="37"/>
      <c r="Z272" s="38">
        <f t="shared" si="29"/>
        <v>13123.8</v>
      </c>
      <c r="AA272" s="36">
        <v>2017</v>
      </c>
      <c r="AB272" s="77"/>
      <c r="AC272" s="99"/>
      <c r="AD272" s="100"/>
      <c r="AE272" s="101"/>
    </row>
    <row r="273" spans="1:32" s="1" customFormat="1" ht="30" x14ac:dyDescent="0.25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12" t="s">
        <v>220</v>
      </c>
      <c r="S273" s="10" t="s">
        <v>35</v>
      </c>
      <c r="T273" s="13"/>
      <c r="U273" s="13">
        <v>47</v>
      </c>
      <c r="V273" s="13">
        <f>9+87</f>
        <v>96</v>
      </c>
      <c r="W273" s="13"/>
      <c r="X273" s="13"/>
      <c r="Y273" s="13"/>
      <c r="Z273" s="6">
        <f t="shared" si="29"/>
        <v>143</v>
      </c>
      <c r="AA273" s="10">
        <v>2017</v>
      </c>
      <c r="AB273" s="77"/>
      <c r="AC273" s="99"/>
      <c r="AD273" s="100"/>
      <c r="AE273" s="101"/>
    </row>
    <row r="274" spans="1:32" s="1" customFormat="1" ht="30" x14ac:dyDescent="0.25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12" t="s">
        <v>221</v>
      </c>
      <c r="S274" s="10" t="s">
        <v>35</v>
      </c>
      <c r="T274" s="13"/>
      <c r="U274" s="13"/>
      <c r="V274" s="13">
        <v>40</v>
      </c>
      <c r="W274" s="13"/>
      <c r="X274" s="13"/>
      <c r="Y274" s="13"/>
      <c r="Z274" s="6">
        <f t="shared" si="29"/>
        <v>40</v>
      </c>
      <c r="AA274" s="10">
        <v>2017</v>
      </c>
      <c r="AB274" s="77"/>
      <c r="AC274" s="99"/>
      <c r="AD274" s="100"/>
      <c r="AE274" s="101"/>
    </row>
    <row r="275" spans="1:32" s="1" customFormat="1" ht="75" x14ac:dyDescent="0.25">
      <c r="A275" s="34" t="s">
        <v>11</v>
      </c>
      <c r="B275" s="34" t="s">
        <v>12</v>
      </c>
      <c r="C275" s="34" t="s">
        <v>13</v>
      </c>
      <c r="D275" s="34" t="s">
        <v>11</v>
      </c>
      <c r="E275" s="34" t="s">
        <v>21</v>
      </c>
      <c r="F275" s="34" t="s">
        <v>11</v>
      </c>
      <c r="G275" s="34" t="s">
        <v>20</v>
      </c>
      <c r="H275" s="34" t="s">
        <v>11</v>
      </c>
      <c r="I275" s="34" t="s">
        <v>19</v>
      </c>
      <c r="J275" s="34" t="s">
        <v>12</v>
      </c>
      <c r="K275" s="34" t="s">
        <v>11</v>
      </c>
      <c r="L275" s="34" t="s">
        <v>22</v>
      </c>
      <c r="M275" s="34" t="s">
        <v>11</v>
      </c>
      <c r="N275" s="34" t="s">
        <v>11</v>
      </c>
      <c r="O275" s="34" t="s">
        <v>11</v>
      </c>
      <c r="P275" s="34" t="s">
        <v>11</v>
      </c>
      <c r="Q275" s="34" t="s">
        <v>11</v>
      </c>
      <c r="R275" s="35" t="s">
        <v>215</v>
      </c>
      <c r="S275" s="36" t="s">
        <v>40</v>
      </c>
      <c r="T275" s="37"/>
      <c r="U275" s="38">
        <v>76158.5</v>
      </c>
      <c r="V275" s="38"/>
      <c r="W275" s="37"/>
      <c r="X275" s="37"/>
      <c r="Y275" s="37"/>
      <c r="Z275" s="38">
        <f t="shared" si="29"/>
        <v>76158.5</v>
      </c>
      <c r="AA275" s="36">
        <v>2016</v>
      </c>
      <c r="AB275" s="77"/>
      <c r="AC275" s="99"/>
      <c r="AD275" s="100"/>
      <c r="AE275" s="101"/>
    </row>
    <row r="276" spans="1:32" s="15" customFormat="1" ht="30" x14ac:dyDescent="0.25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12" t="s">
        <v>60</v>
      </c>
      <c r="S276" s="10" t="s">
        <v>1</v>
      </c>
      <c r="T276" s="14"/>
      <c r="U276" s="14">
        <v>100</v>
      </c>
      <c r="V276" s="14"/>
      <c r="W276" s="14"/>
      <c r="X276" s="14"/>
      <c r="Y276" s="14"/>
      <c r="Z276" s="6">
        <v>100</v>
      </c>
      <c r="AA276" s="10">
        <v>2016</v>
      </c>
      <c r="AB276" s="77"/>
      <c r="AC276" s="99"/>
      <c r="AD276" s="100"/>
      <c r="AE276" s="101"/>
      <c r="AF276" s="1"/>
    </row>
    <row r="277" spans="1:32" s="15" customFormat="1" ht="22.15" customHeight="1" x14ac:dyDescent="0.25">
      <c r="A277" s="34" t="s">
        <v>11</v>
      </c>
      <c r="B277" s="34" t="s">
        <v>12</v>
      </c>
      <c r="C277" s="34" t="s">
        <v>13</v>
      </c>
      <c r="D277" s="34" t="s">
        <v>11</v>
      </c>
      <c r="E277" s="34" t="s">
        <v>21</v>
      </c>
      <c r="F277" s="34" t="s">
        <v>11</v>
      </c>
      <c r="G277" s="34" t="s">
        <v>20</v>
      </c>
      <c r="H277" s="34" t="s">
        <v>11</v>
      </c>
      <c r="I277" s="34" t="s">
        <v>19</v>
      </c>
      <c r="J277" s="34" t="s">
        <v>12</v>
      </c>
      <c r="K277" s="34" t="s">
        <v>11</v>
      </c>
      <c r="L277" s="34" t="s">
        <v>22</v>
      </c>
      <c r="M277" s="34" t="s">
        <v>12</v>
      </c>
      <c r="N277" s="34" t="s">
        <v>11</v>
      </c>
      <c r="O277" s="34" t="s">
        <v>27</v>
      </c>
      <c r="P277" s="34" t="s">
        <v>12</v>
      </c>
      <c r="Q277" s="34" t="s">
        <v>74</v>
      </c>
      <c r="R277" s="121" t="s">
        <v>216</v>
      </c>
      <c r="S277" s="119" t="s">
        <v>40</v>
      </c>
      <c r="T277" s="37"/>
      <c r="U277" s="38"/>
      <c r="V277" s="38">
        <f>V278</f>
        <v>43090.8</v>
      </c>
      <c r="W277" s="38">
        <f>W279</f>
        <v>38303</v>
      </c>
      <c r="X277" s="38"/>
      <c r="Y277" s="38"/>
      <c r="Z277" s="38">
        <f t="shared" ref="Z277:Z286" si="30">T277+U277+V277+W277+X277+Y277</f>
        <v>81393.8</v>
      </c>
      <c r="AA277" s="36">
        <v>2018</v>
      </c>
      <c r="AB277" s="77"/>
      <c r="AC277" s="99"/>
      <c r="AD277" s="100"/>
      <c r="AE277" s="101"/>
      <c r="AF277" s="1"/>
    </row>
    <row r="278" spans="1:32" s="15" customFormat="1" ht="23.45" customHeight="1" x14ac:dyDescent="0.25">
      <c r="A278" s="34" t="s">
        <v>11</v>
      </c>
      <c r="B278" s="34" t="s">
        <v>12</v>
      </c>
      <c r="C278" s="34" t="s">
        <v>13</v>
      </c>
      <c r="D278" s="34" t="s">
        <v>11</v>
      </c>
      <c r="E278" s="34" t="s">
        <v>21</v>
      </c>
      <c r="F278" s="34" t="s">
        <v>11</v>
      </c>
      <c r="G278" s="34" t="s">
        <v>20</v>
      </c>
      <c r="H278" s="34" t="s">
        <v>11</v>
      </c>
      <c r="I278" s="34" t="s">
        <v>19</v>
      </c>
      <c r="J278" s="34" t="s">
        <v>12</v>
      </c>
      <c r="K278" s="34" t="s">
        <v>11</v>
      </c>
      <c r="L278" s="34" t="s">
        <v>22</v>
      </c>
      <c r="M278" s="34" t="s">
        <v>12</v>
      </c>
      <c r="N278" s="34" t="s">
        <v>11</v>
      </c>
      <c r="O278" s="34" t="s">
        <v>27</v>
      </c>
      <c r="P278" s="34" t="s">
        <v>12</v>
      </c>
      <c r="Q278" s="34" t="s">
        <v>74</v>
      </c>
      <c r="R278" s="140"/>
      <c r="S278" s="133"/>
      <c r="T278" s="37"/>
      <c r="U278" s="38"/>
      <c r="V278" s="37">
        <v>43090.8</v>
      </c>
      <c r="W278" s="37"/>
      <c r="X278" s="37"/>
      <c r="Y278" s="37"/>
      <c r="Z278" s="38">
        <f t="shared" si="30"/>
        <v>43090.8</v>
      </c>
      <c r="AA278" s="36">
        <v>2017</v>
      </c>
      <c r="AB278" s="77"/>
      <c r="AC278" s="99"/>
      <c r="AD278" s="100"/>
      <c r="AE278" s="101"/>
      <c r="AF278" s="1"/>
    </row>
    <row r="279" spans="1:32" s="15" customFormat="1" ht="24.6" customHeight="1" x14ac:dyDescent="0.25">
      <c r="A279" s="34" t="s">
        <v>11</v>
      </c>
      <c r="B279" s="34" t="s">
        <v>12</v>
      </c>
      <c r="C279" s="34" t="s">
        <v>13</v>
      </c>
      <c r="D279" s="34" t="s">
        <v>11</v>
      </c>
      <c r="E279" s="34" t="s">
        <v>21</v>
      </c>
      <c r="F279" s="34" t="s">
        <v>11</v>
      </c>
      <c r="G279" s="34" t="s">
        <v>20</v>
      </c>
      <c r="H279" s="34" t="s">
        <v>11</v>
      </c>
      <c r="I279" s="34" t="s">
        <v>19</v>
      </c>
      <c r="J279" s="34" t="s">
        <v>12</v>
      </c>
      <c r="K279" s="34" t="s">
        <v>11</v>
      </c>
      <c r="L279" s="34" t="s">
        <v>22</v>
      </c>
      <c r="M279" s="34" t="s">
        <v>12</v>
      </c>
      <c r="N279" s="34" t="s">
        <v>11</v>
      </c>
      <c r="O279" s="34" t="s">
        <v>19</v>
      </c>
      <c r="P279" s="34" t="s">
        <v>18</v>
      </c>
      <c r="Q279" s="34" t="s">
        <v>84</v>
      </c>
      <c r="R279" s="122"/>
      <c r="S279" s="120"/>
      <c r="T279" s="37"/>
      <c r="U279" s="38"/>
      <c r="V279" s="38"/>
      <c r="W279" s="37">
        <v>38303</v>
      </c>
      <c r="X279" s="37"/>
      <c r="Y279" s="37"/>
      <c r="Z279" s="38">
        <f t="shared" si="30"/>
        <v>38303</v>
      </c>
      <c r="AA279" s="36">
        <v>2018</v>
      </c>
      <c r="AB279" s="77"/>
      <c r="AC279" s="99"/>
      <c r="AD279" s="100"/>
      <c r="AE279" s="101"/>
      <c r="AF279" s="1"/>
    </row>
    <row r="280" spans="1:32" s="15" customFormat="1" ht="30" x14ac:dyDescent="0.25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12" t="s">
        <v>217</v>
      </c>
      <c r="S280" s="10" t="s">
        <v>35</v>
      </c>
      <c r="T280" s="13"/>
      <c r="U280" s="13"/>
      <c r="V280" s="13">
        <v>12</v>
      </c>
      <c r="W280" s="13"/>
      <c r="X280" s="13"/>
      <c r="Y280" s="13"/>
      <c r="Z280" s="6">
        <f t="shared" si="30"/>
        <v>12</v>
      </c>
      <c r="AA280" s="10">
        <v>2017</v>
      </c>
      <c r="AB280" s="77"/>
      <c r="AC280" s="99"/>
      <c r="AD280" s="100"/>
      <c r="AE280" s="101"/>
      <c r="AF280" s="1"/>
    </row>
    <row r="281" spans="1:32" s="15" customFormat="1" ht="30" x14ac:dyDescent="0.25">
      <c r="A281" s="34" t="s">
        <v>11</v>
      </c>
      <c r="B281" s="34" t="s">
        <v>12</v>
      </c>
      <c r="C281" s="34" t="s">
        <v>13</v>
      </c>
      <c r="D281" s="34" t="s">
        <v>11</v>
      </c>
      <c r="E281" s="34" t="s">
        <v>21</v>
      </c>
      <c r="F281" s="34" t="s">
        <v>11</v>
      </c>
      <c r="G281" s="34" t="s">
        <v>20</v>
      </c>
      <c r="H281" s="34" t="s">
        <v>11</v>
      </c>
      <c r="I281" s="34" t="s">
        <v>19</v>
      </c>
      <c r="J281" s="34" t="s">
        <v>12</v>
      </c>
      <c r="K281" s="34" t="s">
        <v>73</v>
      </c>
      <c r="L281" s="34" t="s">
        <v>13</v>
      </c>
      <c r="M281" s="34" t="s">
        <v>18</v>
      </c>
      <c r="N281" s="34" t="s">
        <v>21</v>
      </c>
      <c r="O281" s="34" t="s">
        <v>12</v>
      </c>
      <c r="P281" s="34" t="s">
        <v>19</v>
      </c>
      <c r="Q281" s="34" t="s">
        <v>11</v>
      </c>
      <c r="R281" s="35" t="s">
        <v>243</v>
      </c>
      <c r="S281" s="36" t="s">
        <v>40</v>
      </c>
      <c r="T281" s="85"/>
      <c r="U281" s="85"/>
      <c r="V281" s="85"/>
      <c r="W281" s="85"/>
      <c r="X281" s="85"/>
      <c r="Y281" s="38">
        <v>100000</v>
      </c>
      <c r="Z281" s="38">
        <f>Y281</f>
        <v>100000</v>
      </c>
      <c r="AA281" s="36">
        <v>2020</v>
      </c>
      <c r="AB281" s="77"/>
      <c r="AC281" s="99"/>
      <c r="AD281" s="100"/>
      <c r="AE281" s="101"/>
      <c r="AF281" s="1"/>
    </row>
    <row r="282" spans="1:32" ht="30" x14ac:dyDescent="0.25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12" t="s">
        <v>244</v>
      </c>
      <c r="S282" s="10" t="s">
        <v>35</v>
      </c>
      <c r="T282" s="13"/>
      <c r="U282" s="13"/>
      <c r="V282" s="13"/>
      <c r="W282" s="13"/>
      <c r="X282" s="13"/>
      <c r="Y282" s="13">
        <v>1</v>
      </c>
      <c r="Z282" s="6">
        <f>T282+U282+V282+W282+X282+Y282</f>
        <v>1</v>
      </c>
      <c r="AA282" s="10">
        <v>2020</v>
      </c>
      <c r="AB282" s="135"/>
      <c r="AC282" s="136"/>
    </row>
    <row r="283" spans="1:32" ht="42.75" x14ac:dyDescent="0.25">
      <c r="A283" s="70"/>
      <c r="B283" s="70"/>
      <c r="C283" s="70"/>
      <c r="D283" s="70" t="s">
        <v>11</v>
      </c>
      <c r="E283" s="70" t="s">
        <v>21</v>
      </c>
      <c r="F283" s="70" t="s">
        <v>11</v>
      </c>
      <c r="G283" s="70" t="s">
        <v>20</v>
      </c>
      <c r="H283" s="70" t="s">
        <v>11</v>
      </c>
      <c r="I283" s="70" t="s">
        <v>19</v>
      </c>
      <c r="J283" s="70" t="s">
        <v>12</v>
      </c>
      <c r="K283" s="70" t="s">
        <v>11</v>
      </c>
      <c r="L283" s="70" t="s">
        <v>21</v>
      </c>
      <c r="M283" s="70" t="s">
        <v>11</v>
      </c>
      <c r="N283" s="70" t="s">
        <v>11</v>
      </c>
      <c r="O283" s="70" t="s">
        <v>11</v>
      </c>
      <c r="P283" s="70" t="s">
        <v>11</v>
      </c>
      <c r="Q283" s="70" t="s">
        <v>11</v>
      </c>
      <c r="R283" s="71" t="s">
        <v>28</v>
      </c>
      <c r="S283" s="18" t="s">
        <v>40</v>
      </c>
      <c r="T283" s="11">
        <f>T285</f>
        <v>92414.1</v>
      </c>
      <c r="U283" s="11">
        <f>U285+U320+U324+U328</f>
        <v>25403.1</v>
      </c>
      <c r="V283" s="11">
        <f>V285+V332+V336+V341+V345+V350+V355+V359+V365+V371+V377+V382+V387+V392</f>
        <v>151879.69999999998</v>
      </c>
      <c r="W283" s="11"/>
      <c r="X283" s="11"/>
      <c r="Y283" s="11"/>
      <c r="Z283" s="11">
        <f t="shared" si="30"/>
        <v>269696.90000000002</v>
      </c>
      <c r="AA283" s="18">
        <v>2017</v>
      </c>
    </row>
    <row r="284" spans="1:32" ht="44.25" x14ac:dyDescent="0.25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3" t="s">
        <v>179</v>
      </c>
      <c r="S284" s="10" t="s">
        <v>41</v>
      </c>
      <c r="T284" s="8">
        <f>T297+T303+T310+T317</f>
        <v>58.2</v>
      </c>
      <c r="U284" s="8">
        <f>U291+U323+(U327/1000)+(873.3/1000)</f>
        <v>27.765300000000003</v>
      </c>
      <c r="V284" s="8">
        <f>V291+V323+V327+V331+V335+V340+V344+V349+V354+V358+V364+V370+V376+V386+V391+V396</f>
        <v>120.33999999999999</v>
      </c>
      <c r="W284" s="8"/>
      <c r="X284" s="8"/>
      <c r="Y284" s="8"/>
      <c r="Z284" s="5">
        <f t="shared" si="30"/>
        <v>206.30529999999999</v>
      </c>
      <c r="AA284" s="10">
        <v>2017</v>
      </c>
    </row>
    <row r="285" spans="1:32" x14ac:dyDescent="0.25">
      <c r="A285" s="34"/>
      <c r="B285" s="34"/>
      <c r="C285" s="34"/>
      <c r="D285" s="34" t="s">
        <v>11</v>
      </c>
      <c r="E285" s="34" t="s">
        <v>21</v>
      </c>
      <c r="F285" s="34" t="s">
        <v>11</v>
      </c>
      <c r="G285" s="34" t="s">
        <v>20</v>
      </c>
      <c r="H285" s="34" t="s">
        <v>11</v>
      </c>
      <c r="I285" s="34" t="s">
        <v>19</v>
      </c>
      <c r="J285" s="34" t="s">
        <v>12</v>
      </c>
      <c r="K285" s="34" t="s">
        <v>11</v>
      </c>
      <c r="L285" s="34" t="s">
        <v>11</v>
      </c>
      <c r="M285" s="34" t="s">
        <v>11</v>
      </c>
      <c r="N285" s="34" t="s">
        <v>11</v>
      </c>
      <c r="O285" s="34" t="s">
        <v>11</v>
      </c>
      <c r="P285" s="34" t="s">
        <v>11</v>
      </c>
      <c r="Q285" s="34" t="s">
        <v>11</v>
      </c>
      <c r="R285" s="137" t="s">
        <v>180</v>
      </c>
      <c r="S285" s="119" t="s">
        <v>40</v>
      </c>
      <c r="T285" s="38">
        <f>T286+T287</f>
        <v>92414.1</v>
      </c>
      <c r="U285" s="38">
        <f>U286+U287</f>
        <v>22928.899999999998</v>
      </c>
      <c r="V285" s="38">
        <f>V286+V287+V288+V289+V290</f>
        <v>141756.40000000002</v>
      </c>
      <c r="W285" s="38"/>
      <c r="X285" s="38"/>
      <c r="Y285" s="38"/>
      <c r="Z285" s="38">
        <f t="shared" si="30"/>
        <v>257099.40000000002</v>
      </c>
      <c r="AA285" s="36">
        <v>2017</v>
      </c>
    </row>
    <row r="286" spans="1:32" x14ac:dyDescent="0.25">
      <c r="A286" s="34"/>
      <c r="B286" s="34"/>
      <c r="C286" s="34"/>
      <c r="D286" s="34" t="s">
        <v>11</v>
      </c>
      <c r="E286" s="34" t="s">
        <v>21</v>
      </c>
      <c r="F286" s="34" t="s">
        <v>11</v>
      </c>
      <c r="G286" s="34" t="s">
        <v>20</v>
      </c>
      <c r="H286" s="34" t="s">
        <v>11</v>
      </c>
      <c r="I286" s="34" t="s">
        <v>19</v>
      </c>
      <c r="J286" s="34" t="s">
        <v>12</v>
      </c>
      <c r="K286" s="34" t="s">
        <v>11</v>
      </c>
      <c r="L286" s="34" t="s">
        <v>21</v>
      </c>
      <c r="M286" s="34" t="s">
        <v>11</v>
      </c>
      <c r="N286" s="34" t="s">
        <v>11</v>
      </c>
      <c r="O286" s="34" t="s">
        <v>11</v>
      </c>
      <c r="P286" s="34" t="s">
        <v>11</v>
      </c>
      <c r="Q286" s="34" t="s">
        <v>11</v>
      </c>
      <c r="R286" s="138"/>
      <c r="S286" s="133"/>
      <c r="T286" s="38">
        <f>T293+T299+T305+T312</f>
        <v>51768.5</v>
      </c>
      <c r="U286" s="38">
        <f>U293+U299+U305+U312</f>
        <v>22928.899999999998</v>
      </c>
      <c r="V286" s="38">
        <f>V293+V299+V305+V312</f>
        <v>5030.2999999999993</v>
      </c>
      <c r="W286" s="38"/>
      <c r="X286" s="38"/>
      <c r="Y286" s="38"/>
      <c r="Z286" s="38">
        <f t="shared" si="30"/>
        <v>79727.7</v>
      </c>
      <c r="AA286" s="36">
        <v>2017</v>
      </c>
    </row>
    <row r="287" spans="1:32" x14ac:dyDescent="0.25">
      <c r="A287" s="34"/>
      <c r="B287" s="34"/>
      <c r="C287" s="34"/>
      <c r="D287" s="34" t="s">
        <v>11</v>
      </c>
      <c r="E287" s="34" t="s">
        <v>21</v>
      </c>
      <c r="F287" s="34" t="s">
        <v>11</v>
      </c>
      <c r="G287" s="34" t="s">
        <v>20</v>
      </c>
      <c r="H287" s="34" t="s">
        <v>11</v>
      </c>
      <c r="I287" s="34" t="s">
        <v>19</v>
      </c>
      <c r="J287" s="34" t="s">
        <v>12</v>
      </c>
      <c r="K287" s="34" t="s">
        <v>27</v>
      </c>
      <c r="L287" s="34" t="s">
        <v>23</v>
      </c>
      <c r="M287" s="34" t="s">
        <v>12</v>
      </c>
      <c r="N287" s="34" t="s">
        <v>12</v>
      </c>
      <c r="O287" s="34"/>
      <c r="P287" s="34"/>
      <c r="Q287" s="34"/>
      <c r="R287" s="138"/>
      <c r="S287" s="133"/>
      <c r="T287" s="38">
        <f>T294+T300+T306+T313</f>
        <v>40645.600000000006</v>
      </c>
      <c r="U287" s="38"/>
      <c r="V287" s="38"/>
      <c r="W287" s="38"/>
      <c r="X287" s="38"/>
      <c r="Y287" s="38"/>
      <c r="Z287" s="38">
        <f>Z294+Z300+Z306+Z313</f>
        <v>40645.600000000006</v>
      </c>
      <c r="AA287" s="36">
        <v>2017</v>
      </c>
    </row>
    <row r="288" spans="1:32" x14ac:dyDescent="0.25">
      <c r="A288" s="34"/>
      <c r="B288" s="34"/>
      <c r="C288" s="34"/>
      <c r="D288" s="34" t="s">
        <v>11</v>
      </c>
      <c r="E288" s="34" t="s">
        <v>21</v>
      </c>
      <c r="F288" s="34" t="s">
        <v>11</v>
      </c>
      <c r="G288" s="34" t="s">
        <v>20</v>
      </c>
      <c r="H288" s="34" t="s">
        <v>11</v>
      </c>
      <c r="I288" s="34" t="s">
        <v>19</v>
      </c>
      <c r="J288" s="34" t="s">
        <v>12</v>
      </c>
      <c r="K288" s="34" t="s">
        <v>11</v>
      </c>
      <c r="L288" s="34" t="s">
        <v>21</v>
      </c>
      <c r="M288" s="34" t="s">
        <v>65</v>
      </c>
      <c r="N288" s="34" t="s">
        <v>11</v>
      </c>
      <c r="O288" s="34" t="s">
        <v>13</v>
      </c>
      <c r="P288" s="34" t="s">
        <v>12</v>
      </c>
      <c r="Q288" s="34" t="s">
        <v>71</v>
      </c>
      <c r="R288" s="138"/>
      <c r="S288" s="133"/>
      <c r="T288" s="38"/>
      <c r="U288" s="38"/>
      <c r="V288" s="38">
        <f>V307+V314</f>
        <v>14245.4</v>
      </c>
      <c r="W288" s="38"/>
      <c r="X288" s="38"/>
      <c r="Y288" s="38"/>
      <c r="Z288" s="38">
        <f>V288</f>
        <v>14245.4</v>
      </c>
      <c r="AA288" s="36">
        <v>2017</v>
      </c>
    </row>
    <row r="289" spans="1:28" x14ac:dyDescent="0.25">
      <c r="A289" s="34"/>
      <c r="B289" s="34"/>
      <c r="C289" s="34"/>
      <c r="D289" s="34" t="s">
        <v>11</v>
      </c>
      <c r="E289" s="34" t="s">
        <v>21</v>
      </c>
      <c r="F289" s="34" t="s">
        <v>11</v>
      </c>
      <c r="G289" s="34" t="s">
        <v>20</v>
      </c>
      <c r="H289" s="34" t="s">
        <v>11</v>
      </c>
      <c r="I289" s="34" t="s">
        <v>19</v>
      </c>
      <c r="J289" s="34" t="s">
        <v>12</v>
      </c>
      <c r="K289" s="34" t="s">
        <v>11</v>
      </c>
      <c r="L289" s="34" t="s">
        <v>21</v>
      </c>
      <c r="M289" s="34" t="s">
        <v>12</v>
      </c>
      <c r="N289" s="34" t="s">
        <v>11</v>
      </c>
      <c r="O289" s="34" t="s">
        <v>13</v>
      </c>
      <c r="P289" s="34" t="s">
        <v>12</v>
      </c>
      <c r="Q289" s="34" t="s">
        <v>76</v>
      </c>
      <c r="R289" s="138"/>
      <c r="S289" s="133"/>
      <c r="T289" s="38"/>
      <c r="U289" s="38"/>
      <c r="V289" s="38">
        <f>V295+V301+V308+V315</f>
        <v>120680.70000000001</v>
      </c>
      <c r="W289" s="38"/>
      <c r="X289" s="38"/>
      <c r="Y289" s="38"/>
      <c r="Z289" s="38">
        <f>V289</f>
        <v>120680.70000000001</v>
      </c>
      <c r="AA289" s="36">
        <v>2017</v>
      </c>
    </row>
    <row r="290" spans="1:28" x14ac:dyDescent="0.25">
      <c r="A290" s="34"/>
      <c r="B290" s="34"/>
      <c r="C290" s="34"/>
      <c r="D290" s="34" t="s">
        <v>11</v>
      </c>
      <c r="E290" s="34" t="s">
        <v>21</v>
      </c>
      <c r="F290" s="34" t="s">
        <v>11</v>
      </c>
      <c r="G290" s="34" t="s">
        <v>20</v>
      </c>
      <c r="H290" s="34" t="s">
        <v>11</v>
      </c>
      <c r="I290" s="34" t="s">
        <v>19</v>
      </c>
      <c r="J290" s="34" t="s">
        <v>12</v>
      </c>
      <c r="K290" s="34" t="s">
        <v>11</v>
      </c>
      <c r="L290" s="34" t="s">
        <v>21</v>
      </c>
      <c r="M290" s="34" t="s">
        <v>12</v>
      </c>
      <c r="N290" s="34" t="s">
        <v>11</v>
      </c>
      <c r="O290" s="34" t="s">
        <v>27</v>
      </c>
      <c r="P290" s="34" t="s">
        <v>12</v>
      </c>
      <c r="Q290" s="34" t="s">
        <v>76</v>
      </c>
      <c r="R290" s="139"/>
      <c r="S290" s="120"/>
      <c r="T290" s="38"/>
      <c r="U290" s="38"/>
      <c r="V290" s="38">
        <f>V296+V302+V309+V316</f>
        <v>1800</v>
      </c>
      <c r="W290" s="38"/>
      <c r="X290" s="38"/>
      <c r="Y290" s="38"/>
      <c r="Z290" s="38">
        <f>V290</f>
        <v>1800</v>
      </c>
      <c r="AA290" s="36">
        <v>2017</v>
      </c>
    </row>
    <row r="291" spans="1:28" ht="60" x14ac:dyDescent="0.25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12" t="s">
        <v>182</v>
      </c>
      <c r="S291" s="10" t="s">
        <v>41</v>
      </c>
      <c r="T291" s="8">
        <f>T297+T303+T310+T317</f>
        <v>58.2</v>
      </c>
      <c r="U291" s="8">
        <f>U297+U303+U310+U317</f>
        <v>25.200000000000003</v>
      </c>
      <c r="V291" s="8">
        <f>V297+V303+V310+V317</f>
        <v>112.19999999999999</v>
      </c>
      <c r="W291" s="8"/>
      <c r="X291" s="8"/>
      <c r="Y291" s="8"/>
      <c r="Z291" s="5">
        <f>T291+U291+V291+W291+X291+Y291</f>
        <v>195.6</v>
      </c>
      <c r="AA291" s="10">
        <v>2017</v>
      </c>
    </row>
    <row r="292" spans="1:28" ht="19.899999999999999" customHeight="1" x14ac:dyDescent="0.25">
      <c r="A292" s="34" t="s">
        <v>11</v>
      </c>
      <c r="B292" s="34" t="s">
        <v>11</v>
      </c>
      <c r="C292" s="34" t="s">
        <v>22</v>
      </c>
      <c r="D292" s="34" t="s">
        <v>11</v>
      </c>
      <c r="E292" s="34" t="s">
        <v>21</v>
      </c>
      <c r="F292" s="34" t="s">
        <v>11</v>
      </c>
      <c r="G292" s="34" t="s">
        <v>20</v>
      </c>
      <c r="H292" s="34" t="s">
        <v>11</v>
      </c>
      <c r="I292" s="34" t="s">
        <v>19</v>
      </c>
      <c r="J292" s="34" t="s">
        <v>12</v>
      </c>
      <c r="K292" s="34" t="s">
        <v>11</v>
      </c>
      <c r="L292" s="34" t="s">
        <v>11</v>
      </c>
      <c r="M292" s="34" t="s">
        <v>11</v>
      </c>
      <c r="N292" s="34" t="s">
        <v>11</v>
      </c>
      <c r="O292" s="34" t="s">
        <v>11</v>
      </c>
      <c r="P292" s="34" t="s">
        <v>11</v>
      </c>
      <c r="Q292" s="34" t="s">
        <v>11</v>
      </c>
      <c r="R292" s="121" t="s">
        <v>181</v>
      </c>
      <c r="S292" s="119" t="s">
        <v>40</v>
      </c>
      <c r="T292" s="38">
        <f>T293+T294</f>
        <v>25150</v>
      </c>
      <c r="U292" s="38">
        <f>U293+U294</f>
        <v>6049.5999999999995</v>
      </c>
      <c r="V292" s="38">
        <f>V293+V295+V296</f>
        <v>41805.200000000004</v>
      </c>
      <c r="W292" s="38"/>
      <c r="X292" s="38"/>
      <c r="Y292" s="38"/>
      <c r="Z292" s="38">
        <f>T292+U292+V292+W292+X292+Y292</f>
        <v>73004.800000000003</v>
      </c>
      <c r="AA292" s="36">
        <v>2017</v>
      </c>
      <c r="AB292" s="43"/>
    </row>
    <row r="293" spans="1:28" ht="20.45" customHeight="1" x14ac:dyDescent="0.25">
      <c r="A293" s="34" t="s">
        <v>11</v>
      </c>
      <c r="B293" s="34" t="s">
        <v>11</v>
      </c>
      <c r="C293" s="34" t="s">
        <v>22</v>
      </c>
      <c r="D293" s="34" t="s">
        <v>11</v>
      </c>
      <c r="E293" s="34" t="s">
        <v>21</v>
      </c>
      <c r="F293" s="34" t="s">
        <v>11</v>
      </c>
      <c r="G293" s="34" t="s">
        <v>20</v>
      </c>
      <c r="H293" s="34" t="s">
        <v>11</v>
      </c>
      <c r="I293" s="34" t="s">
        <v>19</v>
      </c>
      <c r="J293" s="34" t="s">
        <v>12</v>
      </c>
      <c r="K293" s="34" t="s">
        <v>11</v>
      </c>
      <c r="L293" s="34" t="s">
        <v>21</v>
      </c>
      <c r="M293" s="34" t="s">
        <v>11</v>
      </c>
      <c r="N293" s="34" t="s">
        <v>11</v>
      </c>
      <c r="O293" s="34" t="s">
        <v>11</v>
      </c>
      <c r="P293" s="34" t="s">
        <v>11</v>
      </c>
      <c r="Q293" s="34" t="s">
        <v>11</v>
      </c>
      <c r="R293" s="140"/>
      <c r="S293" s="133"/>
      <c r="T293" s="37">
        <v>13054.7</v>
      </c>
      <c r="U293" s="37">
        <f>8000-1708+246.5-273.3-215.6</f>
        <v>6049.5999999999995</v>
      </c>
      <c r="V293" s="37">
        <v>1581.4</v>
      </c>
      <c r="W293" s="37"/>
      <c r="X293" s="37"/>
      <c r="Y293" s="37"/>
      <c r="Z293" s="38">
        <f>T293+U293+V293+W293+X293+Y293</f>
        <v>20685.7</v>
      </c>
      <c r="AA293" s="36">
        <v>2017</v>
      </c>
      <c r="AB293" s="43"/>
    </row>
    <row r="294" spans="1:28" x14ac:dyDescent="0.25">
      <c r="A294" s="34" t="s">
        <v>11</v>
      </c>
      <c r="B294" s="34" t="s">
        <v>11</v>
      </c>
      <c r="C294" s="34" t="s">
        <v>22</v>
      </c>
      <c r="D294" s="34" t="s">
        <v>11</v>
      </c>
      <c r="E294" s="34" t="s">
        <v>21</v>
      </c>
      <c r="F294" s="34" t="s">
        <v>11</v>
      </c>
      <c r="G294" s="34" t="s">
        <v>20</v>
      </c>
      <c r="H294" s="34" t="s">
        <v>11</v>
      </c>
      <c r="I294" s="34" t="s">
        <v>19</v>
      </c>
      <c r="J294" s="34" t="s">
        <v>12</v>
      </c>
      <c r="K294" s="34" t="s">
        <v>27</v>
      </c>
      <c r="L294" s="34" t="s">
        <v>23</v>
      </c>
      <c r="M294" s="34" t="s">
        <v>12</v>
      </c>
      <c r="N294" s="34" t="s">
        <v>12</v>
      </c>
      <c r="O294" s="34"/>
      <c r="P294" s="34"/>
      <c r="Q294" s="34"/>
      <c r="R294" s="140"/>
      <c r="S294" s="133"/>
      <c r="T294" s="37">
        <v>12095.3</v>
      </c>
      <c r="U294" s="37"/>
      <c r="V294" s="37"/>
      <c r="W294" s="37"/>
      <c r="X294" s="37"/>
      <c r="Y294" s="37"/>
      <c r="Z294" s="38">
        <f>T294+U294+V294+W294+X294+Y294</f>
        <v>12095.3</v>
      </c>
      <c r="AA294" s="36">
        <v>2017</v>
      </c>
    </row>
    <row r="295" spans="1:28" x14ac:dyDescent="0.25">
      <c r="A295" s="34" t="s">
        <v>11</v>
      </c>
      <c r="B295" s="34" t="s">
        <v>11</v>
      </c>
      <c r="C295" s="34" t="s">
        <v>22</v>
      </c>
      <c r="D295" s="34" t="s">
        <v>11</v>
      </c>
      <c r="E295" s="34" t="s">
        <v>21</v>
      </c>
      <c r="F295" s="34" t="s">
        <v>11</v>
      </c>
      <c r="G295" s="34" t="s">
        <v>20</v>
      </c>
      <c r="H295" s="34" t="s">
        <v>11</v>
      </c>
      <c r="I295" s="34" t="s">
        <v>19</v>
      </c>
      <c r="J295" s="34" t="s">
        <v>12</v>
      </c>
      <c r="K295" s="34" t="s">
        <v>11</v>
      </c>
      <c r="L295" s="34" t="s">
        <v>21</v>
      </c>
      <c r="M295" s="34" t="s">
        <v>12</v>
      </c>
      <c r="N295" s="34" t="s">
        <v>11</v>
      </c>
      <c r="O295" s="34" t="s">
        <v>13</v>
      </c>
      <c r="P295" s="34" t="s">
        <v>12</v>
      </c>
      <c r="Q295" s="34" t="s">
        <v>74</v>
      </c>
      <c r="R295" s="140"/>
      <c r="S295" s="133"/>
      <c r="T295" s="37"/>
      <c r="U295" s="37"/>
      <c r="V295" s="37">
        <v>39773.800000000003</v>
      </c>
      <c r="W295" s="37"/>
      <c r="X295" s="37"/>
      <c r="Y295" s="37"/>
      <c r="Z295" s="38">
        <f>V295</f>
        <v>39773.800000000003</v>
      </c>
      <c r="AA295" s="36">
        <v>2017</v>
      </c>
    </row>
    <row r="296" spans="1:28" x14ac:dyDescent="0.25">
      <c r="A296" s="34" t="s">
        <v>11</v>
      </c>
      <c r="B296" s="34" t="s">
        <v>11</v>
      </c>
      <c r="C296" s="34" t="s">
        <v>22</v>
      </c>
      <c r="D296" s="34" t="s">
        <v>11</v>
      </c>
      <c r="E296" s="34" t="s">
        <v>21</v>
      </c>
      <c r="F296" s="34" t="s">
        <v>11</v>
      </c>
      <c r="G296" s="34" t="s">
        <v>20</v>
      </c>
      <c r="H296" s="34" t="s">
        <v>11</v>
      </c>
      <c r="I296" s="34" t="s">
        <v>19</v>
      </c>
      <c r="J296" s="34" t="s">
        <v>12</v>
      </c>
      <c r="K296" s="34" t="s">
        <v>11</v>
      </c>
      <c r="L296" s="34" t="s">
        <v>21</v>
      </c>
      <c r="M296" s="34" t="s">
        <v>12</v>
      </c>
      <c r="N296" s="34" t="s">
        <v>11</v>
      </c>
      <c r="O296" s="34" t="s">
        <v>27</v>
      </c>
      <c r="P296" s="34" t="s">
        <v>12</v>
      </c>
      <c r="Q296" s="34" t="s">
        <v>74</v>
      </c>
      <c r="R296" s="122"/>
      <c r="S296" s="120"/>
      <c r="T296" s="37"/>
      <c r="U296" s="37"/>
      <c r="V296" s="37">
        <v>450</v>
      </c>
      <c r="W296" s="37"/>
      <c r="X296" s="37"/>
      <c r="Y296" s="37"/>
      <c r="Z296" s="38">
        <f>V296</f>
        <v>450</v>
      </c>
      <c r="AA296" s="36">
        <v>2017</v>
      </c>
    </row>
    <row r="297" spans="1:28" ht="60" x14ac:dyDescent="0.25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12" t="s">
        <v>183</v>
      </c>
      <c r="S297" s="10" t="s">
        <v>41</v>
      </c>
      <c r="T297" s="8">
        <v>15.5</v>
      </c>
      <c r="U297" s="8">
        <v>6.5</v>
      </c>
      <c r="V297" s="8">
        <v>39.700000000000003</v>
      </c>
      <c r="W297" s="8"/>
      <c r="X297" s="8"/>
      <c r="Y297" s="8"/>
      <c r="Z297" s="5">
        <f>T297+U297+V297+W297+X297+Y297</f>
        <v>61.7</v>
      </c>
      <c r="AA297" s="10">
        <v>2017</v>
      </c>
    </row>
    <row r="298" spans="1:28" x14ac:dyDescent="0.25">
      <c r="A298" s="34" t="s">
        <v>11</v>
      </c>
      <c r="B298" s="34" t="s">
        <v>11</v>
      </c>
      <c r="C298" s="34" t="s">
        <v>21</v>
      </c>
      <c r="D298" s="34" t="s">
        <v>11</v>
      </c>
      <c r="E298" s="34" t="s">
        <v>21</v>
      </c>
      <c r="F298" s="34" t="s">
        <v>11</v>
      </c>
      <c r="G298" s="34" t="s">
        <v>20</v>
      </c>
      <c r="H298" s="34" t="s">
        <v>11</v>
      </c>
      <c r="I298" s="34" t="s">
        <v>19</v>
      </c>
      <c r="J298" s="34" t="s">
        <v>12</v>
      </c>
      <c r="K298" s="34" t="s">
        <v>11</v>
      </c>
      <c r="L298" s="34" t="s">
        <v>11</v>
      </c>
      <c r="M298" s="34" t="s">
        <v>11</v>
      </c>
      <c r="N298" s="34" t="s">
        <v>11</v>
      </c>
      <c r="O298" s="34" t="s">
        <v>11</v>
      </c>
      <c r="P298" s="34" t="s">
        <v>11</v>
      </c>
      <c r="Q298" s="34" t="s">
        <v>11</v>
      </c>
      <c r="R298" s="121" t="s">
        <v>181</v>
      </c>
      <c r="S298" s="119" t="s">
        <v>40</v>
      </c>
      <c r="T298" s="38">
        <f>T299+T300</f>
        <v>24446.9</v>
      </c>
      <c r="U298" s="38">
        <f>U299+U300</f>
        <v>6266.4000000000005</v>
      </c>
      <c r="V298" s="38">
        <f>V299+V301+V302</f>
        <v>23825</v>
      </c>
      <c r="W298" s="38"/>
      <c r="X298" s="38"/>
      <c r="Y298" s="38"/>
      <c r="Z298" s="38">
        <f>Z299+Z300+Z301+Z302</f>
        <v>54538.3</v>
      </c>
      <c r="AA298" s="36">
        <v>2017</v>
      </c>
    </row>
    <row r="299" spans="1:28" x14ac:dyDescent="0.25">
      <c r="A299" s="34" t="s">
        <v>11</v>
      </c>
      <c r="B299" s="34" t="s">
        <v>11</v>
      </c>
      <c r="C299" s="34" t="s">
        <v>21</v>
      </c>
      <c r="D299" s="34" t="s">
        <v>11</v>
      </c>
      <c r="E299" s="34" t="s">
        <v>21</v>
      </c>
      <c r="F299" s="34" t="s">
        <v>11</v>
      </c>
      <c r="G299" s="34" t="s">
        <v>20</v>
      </c>
      <c r="H299" s="34" t="s">
        <v>11</v>
      </c>
      <c r="I299" s="34" t="s">
        <v>19</v>
      </c>
      <c r="J299" s="34" t="s">
        <v>12</v>
      </c>
      <c r="K299" s="34" t="s">
        <v>11</v>
      </c>
      <c r="L299" s="34" t="s">
        <v>21</v>
      </c>
      <c r="M299" s="34" t="s">
        <v>11</v>
      </c>
      <c r="N299" s="34" t="s">
        <v>11</v>
      </c>
      <c r="O299" s="34" t="s">
        <v>11</v>
      </c>
      <c r="P299" s="34" t="s">
        <v>11</v>
      </c>
      <c r="Q299" s="34" t="s">
        <v>11</v>
      </c>
      <c r="R299" s="140"/>
      <c r="S299" s="133"/>
      <c r="T299" s="37">
        <f>4500+8038.2</f>
        <v>12538.2</v>
      </c>
      <c r="U299" s="37">
        <f>8000-951+100-8.4-874.2</f>
        <v>6266.4000000000005</v>
      </c>
      <c r="V299" s="37">
        <f>1443.3+343-144.5-343</f>
        <v>1298.8</v>
      </c>
      <c r="W299" s="37"/>
      <c r="X299" s="37"/>
      <c r="Y299" s="37"/>
      <c r="Z299" s="38">
        <f>T299+U299+V299+W299+X299+Y299</f>
        <v>20103.400000000001</v>
      </c>
      <c r="AA299" s="36">
        <v>2017</v>
      </c>
    </row>
    <row r="300" spans="1:28" x14ac:dyDescent="0.25">
      <c r="A300" s="34" t="s">
        <v>11</v>
      </c>
      <c r="B300" s="34" t="s">
        <v>11</v>
      </c>
      <c r="C300" s="34" t="s">
        <v>21</v>
      </c>
      <c r="D300" s="34" t="s">
        <v>11</v>
      </c>
      <c r="E300" s="34" t="s">
        <v>21</v>
      </c>
      <c r="F300" s="34" t="s">
        <v>11</v>
      </c>
      <c r="G300" s="34" t="s">
        <v>20</v>
      </c>
      <c r="H300" s="34" t="s">
        <v>11</v>
      </c>
      <c r="I300" s="34" t="s">
        <v>19</v>
      </c>
      <c r="J300" s="34" t="s">
        <v>12</v>
      </c>
      <c r="K300" s="34" t="s">
        <v>27</v>
      </c>
      <c r="L300" s="34" t="s">
        <v>23</v>
      </c>
      <c r="M300" s="34" t="s">
        <v>12</v>
      </c>
      <c r="N300" s="34" t="s">
        <v>12</v>
      </c>
      <c r="O300" s="34"/>
      <c r="P300" s="34"/>
      <c r="Q300" s="34"/>
      <c r="R300" s="140"/>
      <c r="S300" s="133"/>
      <c r="T300" s="37">
        <v>11908.7</v>
      </c>
      <c r="U300" s="37"/>
      <c r="V300" s="37"/>
      <c r="W300" s="37"/>
      <c r="X300" s="37"/>
      <c r="Y300" s="37"/>
      <c r="Z300" s="38">
        <f>T300+U300+V300+W300+X300+Y300</f>
        <v>11908.7</v>
      </c>
      <c r="AA300" s="36">
        <v>2017</v>
      </c>
    </row>
    <row r="301" spans="1:28" x14ac:dyDescent="0.25">
      <c r="A301" s="34" t="s">
        <v>11</v>
      </c>
      <c r="B301" s="34" t="s">
        <v>11</v>
      </c>
      <c r="C301" s="34" t="s">
        <v>21</v>
      </c>
      <c r="D301" s="34" t="s">
        <v>11</v>
      </c>
      <c r="E301" s="34" t="s">
        <v>21</v>
      </c>
      <c r="F301" s="34" t="s">
        <v>11</v>
      </c>
      <c r="G301" s="34" t="s">
        <v>20</v>
      </c>
      <c r="H301" s="34" t="s">
        <v>11</v>
      </c>
      <c r="I301" s="34" t="s">
        <v>19</v>
      </c>
      <c r="J301" s="34" t="s">
        <v>12</v>
      </c>
      <c r="K301" s="34" t="s">
        <v>11</v>
      </c>
      <c r="L301" s="34" t="s">
        <v>21</v>
      </c>
      <c r="M301" s="34" t="s">
        <v>12</v>
      </c>
      <c r="N301" s="34" t="s">
        <v>11</v>
      </c>
      <c r="O301" s="34" t="s">
        <v>13</v>
      </c>
      <c r="P301" s="34" t="s">
        <v>12</v>
      </c>
      <c r="Q301" s="34" t="s">
        <v>74</v>
      </c>
      <c r="R301" s="140"/>
      <c r="S301" s="133"/>
      <c r="T301" s="37"/>
      <c r="U301" s="37"/>
      <c r="V301" s="37">
        <v>22076.2</v>
      </c>
      <c r="W301" s="37"/>
      <c r="X301" s="37"/>
      <c r="Y301" s="37"/>
      <c r="Z301" s="38">
        <f>V301</f>
        <v>22076.2</v>
      </c>
      <c r="AA301" s="36">
        <v>2017</v>
      </c>
    </row>
    <row r="302" spans="1:28" x14ac:dyDescent="0.25">
      <c r="A302" s="34" t="s">
        <v>11</v>
      </c>
      <c r="B302" s="34" t="s">
        <v>11</v>
      </c>
      <c r="C302" s="34" t="s">
        <v>21</v>
      </c>
      <c r="D302" s="34" t="s">
        <v>11</v>
      </c>
      <c r="E302" s="34" t="s">
        <v>21</v>
      </c>
      <c r="F302" s="34" t="s">
        <v>11</v>
      </c>
      <c r="G302" s="34" t="s">
        <v>20</v>
      </c>
      <c r="H302" s="34" t="s">
        <v>11</v>
      </c>
      <c r="I302" s="34" t="s">
        <v>19</v>
      </c>
      <c r="J302" s="34" t="s">
        <v>12</v>
      </c>
      <c r="K302" s="34" t="s">
        <v>11</v>
      </c>
      <c r="L302" s="34" t="s">
        <v>21</v>
      </c>
      <c r="M302" s="34" t="s">
        <v>12</v>
      </c>
      <c r="N302" s="34" t="s">
        <v>11</v>
      </c>
      <c r="O302" s="34" t="s">
        <v>27</v>
      </c>
      <c r="P302" s="34" t="s">
        <v>12</v>
      </c>
      <c r="Q302" s="34" t="s">
        <v>74</v>
      </c>
      <c r="R302" s="122"/>
      <c r="S302" s="120"/>
      <c r="T302" s="37"/>
      <c r="U302" s="37"/>
      <c r="V302" s="37">
        <v>450</v>
      </c>
      <c r="W302" s="37"/>
      <c r="X302" s="37"/>
      <c r="Y302" s="37"/>
      <c r="Z302" s="38">
        <f>V302</f>
        <v>450</v>
      </c>
      <c r="AA302" s="36">
        <v>2017</v>
      </c>
    </row>
    <row r="303" spans="1:28" ht="60" x14ac:dyDescent="0.25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12" t="s">
        <v>184</v>
      </c>
      <c r="S303" s="10" t="s">
        <v>41</v>
      </c>
      <c r="T303" s="8">
        <f>15.5+2.1</f>
        <v>17.600000000000001</v>
      </c>
      <c r="U303" s="8">
        <v>5.7</v>
      </c>
      <c r="V303" s="8">
        <v>18.100000000000001</v>
      </c>
      <c r="W303" s="8"/>
      <c r="X303" s="8"/>
      <c r="Y303" s="8"/>
      <c r="Z303" s="5">
        <f>T303+U303+V303+W303+X303+Y303</f>
        <v>41.400000000000006</v>
      </c>
      <c r="AA303" s="10">
        <v>2017</v>
      </c>
    </row>
    <row r="304" spans="1:28" x14ac:dyDescent="0.25">
      <c r="A304" s="34" t="s">
        <v>11</v>
      </c>
      <c r="B304" s="34" t="s">
        <v>11</v>
      </c>
      <c r="C304" s="34" t="s">
        <v>18</v>
      </c>
      <c r="D304" s="34" t="s">
        <v>11</v>
      </c>
      <c r="E304" s="34" t="s">
        <v>21</v>
      </c>
      <c r="F304" s="34" t="s">
        <v>11</v>
      </c>
      <c r="G304" s="34" t="s">
        <v>20</v>
      </c>
      <c r="H304" s="34" t="s">
        <v>11</v>
      </c>
      <c r="I304" s="34" t="s">
        <v>19</v>
      </c>
      <c r="J304" s="34" t="s">
        <v>12</v>
      </c>
      <c r="K304" s="34" t="s">
        <v>11</v>
      </c>
      <c r="L304" s="34" t="s">
        <v>11</v>
      </c>
      <c r="M304" s="34" t="s">
        <v>11</v>
      </c>
      <c r="N304" s="34" t="s">
        <v>11</v>
      </c>
      <c r="O304" s="34" t="s">
        <v>11</v>
      </c>
      <c r="P304" s="34" t="s">
        <v>11</v>
      </c>
      <c r="Q304" s="34" t="s">
        <v>11</v>
      </c>
      <c r="R304" s="121" t="s">
        <v>181</v>
      </c>
      <c r="S304" s="119" t="s">
        <v>40</v>
      </c>
      <c r="T304" s="38">
        <f>T305+T306</f>
        <v>19965</v>
      </c>
      <c r="U304" s="38">
        <f>U305+U306</f>
        <v>5412.6</v>
      </c>
      <c r="V304" s="38">
        <f>V305+V307+V308+V309</f>
        <v>52552.800000000003</v>
      </c>
      <c r="W304" s="38"/>
      <c r="X304" s="38"/>
      <c r="Y304" s="38"/>
      <c r="Z304" s="38">
        <f>Z305+Z306+Z307+Z308+Z309</f>
        <v>77930.399999999994</v>
      </c>
      <c r="AA304" s="36">
        <v>2017</v>
      </c>
    </row>
    <row r="305" spans="1:32" x14ac:dyDescent="0.25">
      <c r="A305" s="34" t="s">
        <v>11</v>
      </c>
      <c r="B305" s="34" t="s">
        <v>11</v>
      </c>
      <c r="C305" s="34" t="s">
        <v>18</v>
      </c>
      <c r="D305" s="34" t="s">
        <v>11</v>
      </c>
      <c r="E305" s="34" t="s">
        <v>21</v>
      </c>
      <c r="F305" s="34" t="s">
        <v>11</v>
      </c>
      <c r="G305" s="34" t="s">
        <v>20</v>
      </c>
      <c r="H305" s="34" t="s">
        <v>11</v>
      </c>
      <c r="I305" s="34" t="s">
        <v>19</v>
      </c>
      <c r="J305" s="34" t="s">
        <v>12</v>
      </c>
      <c r="K305" s="34" t="s">
        <v>11</v>
      </c>
      <c r="L305" s="34" t="s">
        <v>21</v>
      </c>
      <c r="M305" s="34" t="s">
        <v>11</v>
      </c>
      <c r="N305" s="34" t="s">
        <v>11</v>
      </c>
      <c r="O305" s="34" t="s">
        <v>11</v>
      </c>
      <c r="P305" s="34" t="s">
        <v>11</v>
      </c>
      <c r="Q305" s="34" t="s">
        <v>11</v>
      </c>
      <c r="R305" s="140"/>
      <c r="S305" s="133"/>
      <c r="T305" s="37">
        <f>6240+5854.1</f>
        <v>12094.1</v>
      </c>
      <c r="U305" s="37">
        <f>8000-1758-29.4-800</f>
        <v>5412.6</v>
      </c>
      <c r="V305" s="37">
        <v>1200</v>
      </c>
      <c r="W305" s="37"/>
      <c r="X305" s="37"/>
      <c r="Y305" s="37"/>
      <c r="Z305" s="38">
        <f>T305+U305+V305+W305+X305+Y305</f>
        <v>18706.7</v>
      </c>
      <c r="AA305" s="36">
        <v>2017</v>
      </c>
    </row>
    <row r="306" spans="1:32" x14ac:dyDescent="0.25">
      <c r="A306" s="34" t="s">
        <v>11</v>
      </c>
      <c r="B306" s="34" t="s">
        <v>11</v>
      </c>
      <c r="C306" s="34" t="s">
        <v>18</v>
      </c>
      <c r="D306" s="34" t="s">
        <v>11</v>
      </c>
      <c r="E306" s="34" t="s">
        <v>21</v>
      </c>
      <c r="F306" s="34" t="s">
        <v>11</v>
      </c>
      <c r="G306" s="34" t="s">
        <v>20</v>
      </c>
      <c r="H306" s="34" t="s">
        <v>11</v>
      </c>
      <c r="I306" s="34" t="s">
        <v>19</v>
      </c>
      <c r="J306" s="34" t="s">
        <v>12</v>
      </c>
      <c r="K306" s="34" t="s">
        <v>27</v>
      </c>
      <c r="L306" s="34" t="s">
        <v>23</v>
      </c>
      <c r="M306" s="34" t="s">
        <v>12</v>
      </c>
      <c r="N306" s="34" t="s">
        <v>12</v>
      </c>
      <c r="O306" s="34"/>
      <c r="P306" s="34"/>
      <c r="Q306" s="34"/>
      <c r="R306" s="140"/>
      <c r="S306" s="133"/>
      <c r="T306" s="37">
        <v>7870.9</v>
      </c>
      <c r="U306" s="37"/>
      <c r="V306" s="37"/>
      <c r="W306" s="37"/>
      <c r="X306" s="37"/>
      <c r="Y306" s="37"/>
      <c r="Z306" s="38">
        <f>T306+U306+V306+W306+X306+Y306</f>
        <v>7870.9</v>
      </c>
      <c r="AA306" s="36">
        <v>2017</v>
      </c>
    </row>
    <row r="307" spans="1:32" x14ac:dyDescent="0.25">
      <c r="A307" s="34" t="s">
        <v>11</v>
      </c>
      <c r="B307" s="34" t="s">
        <v>11</v>
      </c>
      <c r="C307" s="34" t="s">
        <v>18</v>
      </c>
      <c r="D307" s="34" t="s">
        <v>11</v>
      </c>
      <c r="E307" s="34" t="s">
        <v>21</v>
      </c>
      <c r="F307" s="34" t="s">
        <v>11</v>
      </c>
      <c r="G307" s="34" t="s">
        <v>20</v>
      </c>
      <c r="H307" s="34" t="s">
        <v>11</v>
      </c>
      <c r="I307" s="34" t="s">
        <v>19</v>
      </c>
      <c r="J307" s="34" t="s">
        <v>12</v>
      </c>
      <c r="K307" s="34" t="s">
        <v>11</v>
      </c>
      <c r="L307" s="34" t="s">
        <v>21</v>
      </c>
      <c r="M307" s="34" t="s">
        <v>65</v>
      </c>
      <c r="N307" s="34" t="s">
        <v>11</v>
      </c>
      <c r="O307" s="34" t="s">
        <v>13</v>
      </c>
      <c r="P307" s="34" t="s">
        <v>12</v>
      </c>
      <c r="Q307" s="34" t="s">
        <v>71</v>
      </c>
      <c r="R307" s="140"/>
      <c r="S307" s="133"/>
      <c r="T307" s="37"/>
      <c r="U307" s="37"/>
      <c r="V307" s="37">
        <v>14202</v>
      </c>
      <c r="W307" s="37"/>
      <c r="X307" s="37"/>
      <c r="Y307" s="37"/>
      <c r="Z307" s="38">
        <f>V307</f>
        <v>14202</v>
      </c>
      <c r="AA307" s="36">
        <v>2017</v>
      </c>
    </row>
    <row r="308" spans="1:32" x14ac:dyDescent="0.25">
      <c r="A308" s="34" t="s">
        <v>11</v>
      </c>
      <c r="B308" s="34" t="s">
        <v>11</v>
      </c>
      <c r="C308" s="34" t="s">
        <v>18</v>
      </c>
      <c r="D308" s="34" t="s">
        <v>11</v>
      </c>
      <c r="E308" s="34" t="s">
        <v>21</v>
      </c>
      <c r="F308" s="34" t="s">
        <v>11</v>
      </c>
      <c r="G308" s="34" t="s">
        <v>20</v>
      </c>
      <c r="H308" s="34" t="s">
        <v>11</v>
      </c>
      <c r="I308" s="34" t="s">
        <v>19</v>
      </c>
      <c r="J308" s="34" t="s">
        <v>12</v>
      </c>
      <c r="K308" s="34" t="s">
        <v>11</v>
      </c>
      <c r="L308" s="34" t="s">
        <v>21</v>
      </c>
      <c r="M308" s="34" t="s">
        <v>12</v>
      </c>
      <c r="N308" s="34" t="s">
        <v>11</v>
      </c>
      <c r="O308" s="34" t="s">
        <v>13</v>
      </c>
      <c r="P308" s="34" t="s">
        <v>12</v>
      </c>
      <c r="Q308" s="34" t="s">
        <v>74</v>
      </c>
      <c r="R308" s="140"/>
      <c r="S308" s="133"/>
      <c r="T308" s="37"/>
      <c r="U308" s="37"/>
      <c r="V308" s="37">
        <v>36700.800000000003</v>
      </c>
      <c r="W308" s="37"/>
      <c r="X308" s="37"/>
      <c r="Y308" s="37"/>
      <c r="Z308" s="38">
        <f>V308</f>
        <v>36700.800000000003</v>
      </c>
      <c r="AA308" s="36">
        <v>2017</v>
      </c>
    </row>
    <row r="309" spans="1:32" x14ac:dyDescent="0.25">
      <c r="A309" s="34" t="s">
        <v>11</v>
      </c>
      <c r="B309" s="34" t="s">
        <v>11</v>
      </c>
      <c r="C309" s="34" t="s">
        <v>18</v>
      </c>
      <c r="D309" s="34" t="s">
        <v>11</v>
      </c>
      <c r="E309" s="34" t="s">
        <v>21</v>
      </c>
      <c r="F309" s="34" t="s">
        <v>11</v>
      </c>
      <c r="G309" s="34" t="s">
        <v>20</v>
      </c>
      <c r="H309" s="34" t="s">
        <v>11</v>
      </c>
      <c r="I309" s="34" t="s">
        <v>19</v>
      </c>
      <c r="J309" s="34" t="s">
        <v>12</v>
      </c>
      <c r="K309" s="34" t="s">
        <v>11</v>
      </c>
      <c r="L309" s="34" t="s">
        <v>21</v>
      </c>
      <c r="M309" s="34" t="s">
        <v>12</v>
      </c>
      <c r="N309" s="34" t="s">
        <v>11</v>
      </c>
      <c r="O309" s="34" t="s">
        <v>27</v>
      </c>
      <c r="P309" s="34" t="s">
        <v>12</v>
      </c>
      <c r="Q309" s="34" t="s">
        <v>74</v>
      </c>
      <c r="R309" s="122"/>
      <c r="S309" s="120"/>
      <c r="T309" s="37"/>
      <c r="U309" s="37"/>
      <c r="V309" s="37">
        <v>450</v>
      </c>
      <c r="W309" s="37"/>
      <c r="X309" s="37"/>
      <c r="Y309" s="37"/>
      <c r="Z309" s="38">
        <f>V309</f>
        <v>450</v>
      </c>
      <c r="AA309" s="36">
        <v>2017</v>
      </c>
    </row>
    <row r="310" spans="1:32" ht="60" x14ac:dyDescent="0.25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12" t="s">
        <v>185</v>
      </c>
      <c r="S310" s="10" t="s">
        <v>41</v>
      </c>
      <c r="T310" s="8">
        <f>3.9+3.4</f>
        <v>7.3</v>
      </c>
      <c r="U310" s="8">
        <v>7.4</v>
      </c>
      <c r="V310" s="8">
        <v>33.799999999999997</v>
      </c>
      <c r="W310" s="8"/>
      <c r="X310" s="8"/>
      <c r="Y310" s="8"/>
      <c r="Z310" s="5">
        <f>T310+U310+V310+W310+X310+Y310</f>
        <v>48.5</v>
      </c>
      <c r="AA310" s="10">
        <v>2017</v>
      </c>
    </row>
    <row r="311" spans="1:32" s="1" customFormat="1" x14ac:dyDescent="0.25">
      <c r="A311" s="34" t="s">
        <v>11</v>
      </c>
      <c r="B311" s="34" t="s">
        <v>11</v>
      </c>
      <c r="C311" s="34" t="s">
        <v>23</v>
      </c>
      <c r="D311" s="34" t="s">
        <v>11</v>
      </c>
      <c r="E311" s="34" t="s">
        <v>21</v>
      </c>
      <c r="F311" s="34" t="s">
        <v>11</v>
      </c>
      <c r="G311" s="34" t="s">
        <v>20</v>
      </c>
      <c r="H311" s="34" t="s">
        <v>11</v>
      </c>
      <c r="I311" s="34" t="s">
        <v>19</v>
      </c>
      <c r="J311" s="34" t="s">
        <v>12</v>
      </c>
      <c r="K311" s="34" t="s">
        <v>11</v>
      </c>
      <c r="L311" s="34" t="s">
        <v>11</v>
      </c>
      <c r="M311" s="34" t="s">
        <v>11</v>
      </c>
      <c r="N311" s="34" t="s">
        <v>11</v>
      </c>
      <c r="O311" s="34" t="s">
        <v>11</v>
      </c>
      <c r="P311" s="34" t="s">
        <v>11</v>
      </c>
      <c r="Q311" s="34" t="s">
        <v>11</v>
      </c>
      <c r="R311" s="121" t="s">
        <v>181</v>
      </c>
      <c r="S311" s="119" t="s">
        <v>40</v>
      </c>
      <c r="T311" s="38">
        <f>T312+T313</f>
        <v>22852.199999999997</v>
      </c>
      <c r="U311" s="38">
        <f>U312+U313</f>
        <v>5200.3</v>
      </c>
      <c r="V311" s="38">
        <f>V312+V313+V314+V315+V316</f>
        <v>23573.4</v>
      </c>
      <c r="W311" s="38"/>
      <c r="X311" s="38"/>
      <c r="Y311" s="38"/>
      <c r="Z311" s="38">
        <f>Z312+Z313+Z314+Z315+Z316</f>
        <v>51625.9</v>
      </c>
      <c r="AA311" s="36">
        <v>2017</v>
      </c>
      <c r="AB311" s="43"/>
      <c r="AC311" s="99"/>
      <c r="AD311" s="100"/>
      <c r="AE311" s="101"/>
    </row>
    <row r="312" spans="1:32" s="1" customFormat="1" x14ac:dyDescent="0.25">
      <c r="A312" s="34" t="s">
        <v>11</v>
      </c>
      <c r="B312" s="34" t="s">
        <v>11</v>
      </c>
      <c r="C312" s="34" t="s">
        <v>23</v>
      </c>
      <c r="D312" s="34" t="s">
        <v>11</v>
      </c>
      <c r="E312" s="34" t="s">
        <v>21</v>
      </c>
      <c r="F312" s="34" t="s">
        <v>11</v>
      </c>
      <c r="G312" s="34" t="s">
        <v>20</v>
      </c>
      <c r="H312" s="34" t="s">
        <v>11</v>
      </c>
      <c r="I312" s="34" t="s">
        <v>19</v>
      </c>
      <c r="J312" s="34" t="s">
        <v>12</v>
      </c>
      <c r="K312" s="34" t="s">
        <v>11</v>
      </c>
      <c r="L312" s="34" t="s">
        <v>21</v>
      </c>
      <c r="M312" s="34" t="s">
        <v>11</v>
      </c>
      <c r="N312" s="34" t="s">
        <v>11</v>
      </c>
      <c r="O312" s="34" t="s">
        <v>11</v>
      </c>
      <c r="P312" s="34" t="s">
        <v>11</v>
      </c>
      <c r="Q312" s="34" t="s">
        <v>11</v>
      </c>
      <c r="R312" s="140"/>
      <c r="S312" s="133"/>
      <c r="T312" s="37">
        <f>2580.4+9582.8+1918.3</f>
        <v>14081.499999999998</v>
      </c>
      <c r="U312" s="37">
        <f>8000-1614-28.9-1156.8</f>
        <v>5200.3</v>
      </c>
      <c r="V312" s="37">
        <f>1450.1-500</f>
        <v>950.09999999999991</v>
      </c>
      <c r="W312" s="37"/>
      <c r="X312" s="37"/>
      <c r="Y312" s="37"/>
      <c r="Z312" s="38">
        <f>T312+U312+V312+W312+X312+Y312</f>
        <v>20231.899999999998</v>
      </c>
      <c r="AA312" s="36">
        <v>2017</v>
      </c>
      <c r="AB312" s="43"/>
      <c r="AC312" s="99"/>
      <c r="AD312" s="100"/>
      <c r="AE312" s="101"/>
    </row>
    <row r="313" spans="1:32" s="1" customFormat="1" x14ac:dyDescent="0.25">
      <c r="A313" s="34" t="s">
        <v>11</v>
      </c>
      <c r="B313" s="34" t="s">
        <v>11</v>
      </c>
      <c r="C313" s="34" t="s">
        <v>23</v>
      </c>
      <c r="D313" s="34" t="s">
        <v>11</v>
      </c>
      <c r="E313" s="34" t="s">
        <v>21</v>
      </c>
      <c r="F313" s="34" t="s">
        <v>11</v>
      </c>
      <c r="G313" s="34" t="s">
        <v>20</v>
      </c>
      <c r="H313" s="34" t="s">
        <v>11</v>
      </c>
      <c r="I313" s="34" t="s">
        <v>19</v>
      </c>
      <c r="J313" s="34" t="s">
        <v>12</v>
      </c>
      <c r="K313" s="34" t="s">
        <v>27</v>
      </c>
      <c r="L313" s="34" t="s">
        <v>23</v>
      </c>
      <c r="M313" s="34" t="s">
        <v>12</v>
      </c>
      <c r="N313" s="34" t="s">
        <v>12</v>
      </c>
      <c r="O313" s="34"/>
      <c r="P313" s="34"/>
      <c r="Q313" s="34"/>
      <c r="R313" s="140"/>
      <c r="S313" s="133"/>
      <c r="T313" s="37">
        <v>8770.7000000000007</v>
      </c>
      <c r="U313" s="37"/>
      <c r="V313" s="37"/>
      <c r="W313" s="37"/>
      <c r="X313" s="37"/>
      <c r="Y313" s="37"/>
      <c r="Z313" s="38">
        <f>T313+U313+V313+W313+X313+Y313</f>
        <v>8770.7000000000007</v>
      </c>
      <c r="AA313" s="36">
        <v>2017</v>
      </c>
      <c r="AB313" s="77"/>
      <c r="AC313" s="99"/>
      <c r="AD313" s="100"/>
      <c r="AE313" s="101"/>
    </row>
    <row r="314" spans="1:32" s="1" customFormat="1" x14ac:dyDescent="0.25">
      <c r="A314" s="34" t="s">
        <v>11</v>
      </c>
      <c r="B314" s="34" t="s">
        <v>11</v>
      </c>
      <c r="C314" s="34" t="s">
        <v>23</v>
      </c>
      <c r="D314" s="34" t="s">
        <v>11</v>
      </c>
      <c r="E314" s="34" t="s">
        <v>21</v>
      </c>
      <c r="F314" s="34" t="s">
        <v>11</v>
      </c>
      <c r="G314" s="34" t="s">
        <v>20</v>
      </c>
      <c r="H314" s="34" t="s">
        <v>11</v>
      </c>
      <c r="I314" s="34" t="s">
        <v>19</v>
      </c>
      <c r="J314" s="34" t="s">
        <v>12</v>
      </c>
      <c r="K314" s="34" t="s">
        <v>11</v>
      </c>
      <c r="L314" s="34" t="s">
        <v>21</v>
      </c>
      <c r="M314" s="34" t="s">
        <v>65</v>
      </c>
      <c r="N314" s="34" t="s">
        <v>11</v>
      </c>
      <c r="O314" s="34" t="s">
        <v>13</v>
      </c>
      <c r="P314" s="34" t="s">
        <v>12</v>
      </c>
      <c r="Q314" s="34" t="s">
        <v>71</v>
      </c>
      <c r="R314" s="140"/>
      <c r="S314" s="133"/>
      <c r="T314" s="37"/>
      <c r="U314" s="37"/>
      <c r="V314" s="37">
        <f>8564-8520.6</f>
        <v>43.399999999999636</v>
      </c>
      <c r="W314" s="37"/>
      <c r="X314" s="37"/>
      <c r="Y314" s="37"/>
      <c r="Z314" s="38">
        <f>V314</f>
        <v>43.399999999999636</v>
      </c>
      <c r="AA314" s="36">
        <v>2017</v>
      </c>
      <c r="AB314" s="77"/>
      <c r="AC314" s="99"/>
      <c r="AD314" s="100"/>
      <c r="AE314" s="101"/>
    </row>
    <row r="315" spans="1:32" s="1" customFormat="1" x14ac:dyDescent="0.25">
      <c r="A315" s="34" t="s">
        <v>11</v>
      </c>
      <c r="B315" s="34" t="s">
        <v>11</v>
      </c>
      <c r="C315" s="34" t="s">
        <v>23</v>
      </c>
      <c r="D315" s="34" t="s">
        <v>11</v>
      </c>
      <c r="E315" s="34" t="s">
        <v>21</v>
      </c>
      <c r="F315" s="34" t="s">
        <v>11</v>
      </c>
      <c r="G315" s="34" t="s">
        <v>20</v>
      </c>
      <c r="H315" s="34" t="s">
        <v>11</v>
      </c>
      <c r="I315" s="34" t="s">
        <v>19</v>
      </c>
      <c r="J315" s="34" t="s">
        <v>12</v>
      </c>
      <c r="K315" s="34" t="s">
        <v>11</v>
      </c>
      <c r="L315" s="34" t="s">
        <v>21</v>
      </c>
      <c r="M315" s="34" t="s">
        <v>12</v>
      </c>
      <c r="N315" s="34" t="s">
        <v>11</v>
      </c>
      <c r="O315" s="34" t="s">
        <v>13</v>
      </c>
      <c r="P315" s="34" t="s">
        <v>12</v>
      </c>
      <c r="Q315" s="34" t="s">
        <v>74</v>
      </c>
      <c r="R315" s="140"/>
      <c r="S315" s="133"/>
      <c r="T315" s="37"/>
      <c r="U315" s="37"/>
      <c r="V315" s="37">
        <v>22129.9</v>
      </c>
      <c r="W315" s="37"/>
      <c r="X315" s="37"/>
      <c r="Y315" s="37"/>
      <c r="Z315" s="38">
        <f>V315</f>
        <v>22129.9</v>
      </c>
      <c r="AA315" s="36">
        <v>2017</v>
      </c>
      <c r="AB315" s="77"/>
      <c r="AC315" s="99"/>
      <c r="AD315" s="100"/>
      <c r="AE315" s="101"/>
    </row>
    <row r="316" spans="1:32" x14ac:dyDescent="0.25">
      <c r="A316" s="34" t="s">
        <v>11</v>
      </c>
      <c r="B316" s="34" t="s">
        <v>11</v>
      </c>
      <c r="C316" s="34" t="s">
        <v>23</v>
      </c>
      <c r="D316" s="34" t="s">
        <v>11</v>
      </c>
      <c r="E316" s="34" t="s">
        <v>21</v>
      </c>
      <c r="F316" s="34" t="s">
        <v>11</v>
      </c>
      <c r="G316" s="34" t="s">
        <v>20</v>
      </c>
      <c r="H316" s="34" t="s">
        <v>11</v>
      </c>
      <c r="I316" s="34" t="s">
        <v>19</v>
      </c>
      <c r="J316" s="34" t="s">
        <v>12</v>
      </c>
      <c r="K316" s="34" t="s">
        <v>11</v>
      </c>
      <c r="L316" s="34" t="s">
        <v>21</v>
      </c>
      <c r="M316" s="34" t="s">
        <v>12</v>
      </c>
      <c r="N316" s="34" t="s">
        <v>11</v>
      </c>
      <c r="O316" s="34" t="s">
        <v>27</v>
      </c>
      <c r="P316" s="34" t="s">
        <v>12</v>
      </c>
      <c r="Q316" s="34" t="s">
        <v>74</v>
      </c>
      <c r="R316" s="122"/>
      <c r="S316" s="120"/>
      <c r="T316" s="37"/>
      <c r="U316" s="37"/>
      <c r="V316" s="37">
        <v>450</v>
      </c>
      <c r="W316" s="37"/>
      <c r="X316" s="37"/>
      <c r="Y316" s="37"/>
      <c r="Z316" s="38">
        <f>V316</f>
        <v>450</v>
      </c>
      <c r="AA316" s="36">
        <v>2017</v>
      </c>
    </row>
    <row r="317" spans="1:32" ht="60" x14ac:dyDescent="0.25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12" t="s">
        <v>186</v>
      </c>
      <c r="S317" s="10" t="s">
        <v>41</v>
      </c>
      <c r="T317" s="8">
        <v>17.8</v>
      </c>
      <c r="U317" s="8">
        <v>5.6</v>
      </c>
      <c r="V317" s="8">
        <v>20.6</v>
      </c>
      <c r="W317" s="8"/>
      <c r="X317" s="8"/>
      <c r="Y317" s="8"/>
      <c r="Z317" s="5">
        <f>T317+U317+V317+W317+X317+Y317</f>
        <v>44</v>
      </c>
      <c r="AA317" s="10">
        <v>2017</v>
      </c>
    </row>
    <row r="318" spans="1:32" s="31" customFormat="1" ht="62.45" customHeight="1" x14ac:dyDescent="0.25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5" t="s">
        <v>187</v>
      </c>
      <c r="S318" s="36" t="s">
        <v>31</v>
      </c>
      <c r="T318" s="40">
        <v>1</v>
      </c>
      <c r="U318" s="40">
        <v>1</v>
      </c>
      <c r="V318" s="40">
        <v>1</v>
      </c>
      <c r="W318" s="40"/>
      <c r="X318" s="40"/>
      <c r="Y318" s="40"/>
      <c r="Z318" s="40">
        <v>1</v>
      </c>
      <c r="AA318" s="36">
        <v>2017</v>
      </c>
      <c r="AB318" s="80"/>
      <c r="AC318" s="104"/>
      <c r="AD318" s="105"/>
      <c r="AE318" s="106"/>
      <c r="AF318" s="26"/>
    </row>
    <row r="319" spans="1:32" s="31" customFormat="1" ht="39.6" customHeight="1" x14ac:dyDescent="0.25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12" t="s">
        <v>188</v>
      </c>
      <c r="S319" s="10" t="s">
        <v>36</v>
      </c>
      <c r="T319" s="14">
        <f>15+12+42+10</f>
        <v>79</v>
      </c>
      <c r="U319" s="14">
        <f>11+15+84+21</f>
        <v>131</v>
      </c>
      <c r="V319" s="14">
        <f>55+15+30+70</f>
        <v>170</v>
      </c>
      <c r="W319" s="14"/>
      <c r="X319" s="14"/>
      <c r="Y319" s="14"/>
      <c r="Z319" s="6">
        <f>T319+U319+V319+W319+X319+Y319</f>
        <v>380</v>
      </c>
      <c r="AA319" s="10">
        <v>2017</v>
      </c>
      <c r="AB319" s="80"/>
      <c r="AC319" s="104"/>
      <c r="AD319" s="105"/>
      <c r="AE319" s="106"/>
      <c r="AF319" s="26"/>
    </row>
    <row r="320" spans="1:32" s="31" customFormat="1" x14ac:dyDescent="0.25">
      <c r="A320" s="34" t="s">
        <v>11</v>
      </c>
      <c r="B320" s="34" t="s">
        <v>11</v>
      </c>
      <c r="C320" s="34" t="s">
        <v>18</v>
      </c>
      <c r="D320" s="34" t="s">
        <v>11</v>
      </c>
      <c r="E320" s="34" t="s">
        <v>21</v>
      </c>
      <c r="F320" s="34" t="s">
        <v>11</v>
      </c>
      <c r="G320" s="34" t="s">
        <v>20</v>
      </c>
      <c r="H320" s="34" t="s">
        <v>11</v>
      </c>
      <c r="I320" s="34" t="s">
        <v>19</v>
      </c>
      <c r="J320" s="34" t="s">
        <v>12</v>
      </c>
      <c r="K320" s="34" t="s">
        <v>11</v>
      </c>
      <c r="L320" s="34" t="s">
        <v>11</v>
      </c>
      <c r="M320" s="34" t="s">
        <v>11</v>
      </c>
      <c r="N320" s="34" t="s">
        <v>11</v>
      </c>
      <c r="O320" s="34" t="s">
        <v>11</v>
      </c>
      <c r="P320" s="34" t="s">
        <v>11</v>
      </c>
      <c r="Q320" s="34" t="s">
        <v>11</v>
      </c>
      <c r="R320" s="121" t="s">
        <v>189</v>
      </c>
      <c r="S320" s="119" t="s">
        <v>40</v>
      </c>
      <c r="T320" s="40"/>
      <c r="U320" s="38">
        <f>U321+U322</f>
        <v>981</v>
      </c>
      <c r="V320" s="41"/>
      <c r="W320" s="41"/>
      <c r="X320" s="41"/>
      <c r="Y320" s="41"/>
      <c r="Z320" s="38">
        <f t="shared" ref="Z320:Z331" si="31">U320</f>
        <v>981</v>
      </c>
      <c r="AA320" s="36">
        <v>2016</v>
      </c>
      <c r="AB320" s="77"/>
      <c r="AC320" s="104"/>
      <c r="AD320" s="105"/>
      <c r="AE320" s="106"/>
      <c r="AF320" s="26"/>
    </row>
    <row r="321" spans="1:32" s="31" customFormat="1" x14ac:dyDescent="0.25">
      <c r="A321" s="34" t="s">
        <v>11</v>
      </c>
      <c r="B321" s="34" t="s">
        <v>11</v>
      </c>
      <c r="C321" s="34" t="s">
        <v>18</v>
      </c>
      <c r="D321" s="34" t="s">
        <v>11</v>
      </c>
      <c r="E321" s="34" t="s">
        <v>21</v>
      </c>
      <c r="F321" s="34" t="s">
        <v>11</v>
      </c>
      <c r="G321" s="34" t="s">
        <v>20</v>
      </c>
      <c r="H321" s="34" t="s">
        <v>11</v>
      </c>
      <c r="I321" s="34" t="s">
        <v>19</v>
      </c>
      <c r="J321" s="34" t="s">
        <v>12</v>
      </c>
      <c r="K321" s="34" t="s">
        <v>11</v>
      </c>
      <c r="L321" s="34" t="s">
        <v>21</v>
      </c>
      <c r="M321" s="34" t="s">
        <v>65</v>
      </c>
      <c r="N321" s="34" t="s">
        <v>11</v>
      </c>
      <c r="O321" s="34" t="s">
        <v>21</v>
      </c>
      <c r="P321" s="34" t="s">
        <v>22</v>
      </c>
      <c r="Q321" s="34" t="s">
        <v>66</v>
      </c>
      <c r="R321" s="140"/>
      <c r="S321" s="133"/>
      <c r="T321" s="40"/>
      <c r="U321" s="37">
        <f>321+232+52-24</f>
        <v>581</v>
      </c>
      <c r="V321" s="40"/>
      <c r="W321" s="40"/>
      <c r="X321" s="40"/>
      <c r="Y321" s="40"/>
      <c r="Z321" s="38">
        <f t="shared" si="31"/>
        <v>581</v>
      </c>
      <c r="AA321" s="36">
        <v>2016</v>
      </c>
      <c r="AB321" s="80"/>
      <c r="AC321" s="104"/>
      <c r="AD321" s="105"/>
      <c r="AE321" s="106"/>
      <c r="AF321" s="26"/>
    </row>
    <row r="322" spans="1:32" s="31" customFormat="1" x14ac:dyDescent="0.25">
      <c r="A322" s="34" t="s">
        <v>11</v>
      </c>
      <c r="B322" s="34" t="s">
        <v>11</v>
      </c>
      <c r="C322" s="34" t="s">
        <v>18</v>
      </c>
      <c r="D322" s="34" t="s">
        <v>11</v>
      </c>
      <c r="E322" s="34" t="s">
        <v>21</v>
      </c>
      <c r="F322" s="34" t="s">
        <v>11</v>
      </c>
      <c r="G322" s="34" t="s">
        <v>20</v>
      </c>
      <c r="H322" s="34" t="s">
        <v>11</v>
      </c>
      <c r="I322" s="34" t="s">
        <v>19</v>
      </c>
      <c r="J322" s="34" t="s">
        <v>12</v>
      </c>
      <c r="K322" s="34" t="s">
        <v>11</v>
      </c>
      <c r="L322" s="34" t="s">
        <v>21</v>
      </c>
      <c r="M322" s="34" t="s">
        <v>12</v>
      </c>
      <c r="N322" s="34" t="s">
        <v>11</v>
      </c>
      <c r="O322" s="34" t="s">
        <v>21</v>
      </c>
      <c r="P322" s="34" t="s">
        <v>22</v>
      </c>
      <c r="Q322" s="34" t="s">
        <v>66</v>
      </c>
      <c r="R322" s="122"/>
      <c r="S322" s="120"/>
      <c r="T322" s="40"/>
      <c r="U322" s="37">
        <v>400</v>
      </c>
      <c r="V322" s="40"/>
      <c r="W322" s="40"/>
      <c r="X322" s="40"/>
      <c r="Y322" s="40"/>
      <c r="Z322" s="38">
        <f t="shared" si="31"/>
        <v>400</v>
      </c>
      <c r="AA322" s="36">
        <v>2016</v>
      </c>
      <c r="AB322" s="80"/>
      <c r="AC322" s="104"/>
      <c r="AD322" s="105"/>
      <c r="AE322" s="106"/>
      <c r="AF322" s="26"/>
    </row>
    <row r="323" spans="1:32" s="31" customFormat="1" ht="30" x14ac:dyDescent="0.25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12" t="s">
        <v>190</v>
      </c>
      <c r="S323" s="10" t="s">
        <v>41</v>
      </c>
      <c r="T323" s="14"/>
      <c r="U323" s="8">
        <v>1.6</v>
      </c>
      <c r="V323" s="8"/>
      <c r="W323" s="8"/>
      <c r="X323" s="8"/>
      <c r="Y323" s="8"/>
      <c r="Z323" s="5">
        <f t="shared" si="31"/>
        <v>1.6</v>
      </c>
      <c r="AA323" s="10">
        <v>2016</v>
      </c>
      <c r="AB323" s="80"/>
      <c r="AC323" s="104"/>
      <c r="AD323" s="105"/>
      <c r="AE323" s="106"/>
      <c r="AF323" s="26"/>
    </row>
    <row r="324" spans="1:32" s="31" customFormat="1" x14ac:dyDescent="0.25">
      <c r="A324" s="34" t="s">
        <v>11</v>
      </c>
      <c r="B324" s="34" t="s">
        <v>11</v>
      </c>
      <c r="C324" s="34" t="s">
        <v>18</v>
      </c>
      <c r="D324" s="34" t="s">
        <v>11</v>
      </c>
      <c r="E324" s="34" t="s">
        <v>21</v>
      </c>
      <c r="F324" s="34" t="s">
        <v>11</v>
      </c>
      <c r="G324" s="34" t="s">
        <v>20</v>
      </c>
      <c r="H324" s="34" t="s">
        <v>11</v>
      </c>
      <c r="I324" s="34" t="s">
        <v>19</v>
      </c>
      <c r="J324" s="34" t="s">
        <v>12</v>
      </c>
      <c r="K324" s="34" t="s">
        <v>11</v>
      </c>
      <c r="L324" s="34" t="s">
        <v>11</v>
      </c>
      <c r="M324" s="34" t="s">
        <v>11</v>
      </c>
      <c r="N324" s="34" t="s">
        <v>11</v>
      </c>
      <c r="O324" s="34" t="s">
        <v>11</v>
      </c>
      <c r="P324" s="34" t="s">
        <v>11</v>
      </c>
      <c r="Q324" s="34" t="s">
        <v>11</v>
      </c>
      <c r="R324" s="121" t="s">
        <v>191</v>
      </c>
      <c r="S324" s="119" t="s">
        <v>40</v>
      </c>
      <c r="T324" s="40"/>
      <c r="U324" s="38">
        <f>U325+U326</f>
        <v>207</v>
      </c>
      <c r="V324" s="41"/>
      <c r="W324" s="41"/>
      <c r="X324" s="41"/>
      <c r="Y324" s="41"/>
      <c r="Z324" s="38">
        <f t="shared" si="31"/>
        <v>207</v>
      </c>
      <c r="AA324" s="36">
        <v>2016</v>
      </c>
      <c r="AB324" s="80"/>
      <c r="AC324" s="104"/>
      <c r="AD324" s="105"/>
      <c r="AE324" s="106"/>
      <c r="AF324" s="26"/>
    </row>
    <row r="325" spans="1:32" s="31" customFormat="1" x14ac:dyDescent="0.25">
      <c r="A325" s="34" t="s">
        <v>11</v>
      </c>
      <c r="B325" s="34" t="s">
        <v>11</v>
      </c>
      <c r="C325" s="34" t="s">
        <v>18</v>
      </c>
      <c r="D325" s="34" t="s">
        <v>11</v>
      </c>
      <c r="E325" s="34" t="s">
        <v>21</v>
      </c>
      <c r="F325" s="34" t="s">
        <v>11</v>
      </c>
      <c r="G325" s="34" t="s">
        <v>20</v>
      </c>
      <c r="H325" s="34" t="s">
        <v>11</v>
      </c>
      <c r="I325" s="34" t="s">
        <v>19</v>
      </c>
      <c r="J325" s="34" t="s">
        <v>12</v>
      </c>
      <c r="K325" s="34" t="s">
        <v>11</v>
      </c>
      <c r="L325" s="34" t="s">
        <v>21</v>
      </c>
      <c r="M325" s="34" t="s">
        <v>65</v>
      </c>
      <c r="N325" s="34" t="s">
        <v>11</v>
      </c>
      <c r="O325" s="34" t="s">
        <v>21</v>
      </c>
      <c r="P325" s="34" t="s">
        <v>22</v>
      </c>
      <c r="Q325" s="34" t="s">
        <v>66</v>
      </c>
      <c r="R325" s="140"/>
      <c r="S325" s="133"/>
      <c r="T325" s="40"/>
      <c r="U325" s="37">
        <f>65.6+41.4+17.2</f>
        <v>124.2</v>
      </c>
      <c r="V325" s="40"/>
      <c r="W325" s="40"/>
      <c r="X325" s="40"/>
      <c r="Y325" s="40"/>
      <c r="Z325" s="38">
        <f t="shared" si="31"/>
        <v>124.2</v>
      </c>
      <c r="AA325" s="36">
        <v>2016</v>
      </c>
      <c r="AB325" s="80"/>
      <c r="AC325" s="104"/>
      <c r="AD325" s="105"/>
      <c r="AE325" s="106"/>
      <c r="AF325" s="26"/>
    </row>
    <row r="326" spans="1:32" s="31" customFormat="1" x14ac:dyDescent="0.25">
      <c r="A326" s="34" t="s">
        <v>11</v>
      </c>
      <c r="B326" s="34" t="s">
        <v>11</v>
      </c>
      <c r="C326" s="34" t="s">
        <v>18</v>
      </c>
      <c r="D326" s="34" t="s">
        <v>11</v>
      </c>
      <c r="E326" s="34" t="s">
        <v>21</v>
      </c>
      <c r="F326" s="34" t="s">
        <v>11</v>
      </c>
      <c r="G326" s="34" t="s">
        <v>20</v>
      </c>
      <c r="H326" s="34" t="s">
        <v>11</v>
      </c>
      <c r="I326" s="34" t="s">
        <v>19</v>
      </c>
      <c r="J326" s="34" t="s">
        <v>12</v>
      </c>
      <c r="K326" s="34" t="s">
        <v>11</v>
      </c>
      <c r="L326" s="34" t="s">
        <v>21</v>
      </c>
      <c r="M326" s="34" t="s">
        <v>12</v>
      </c>
      <c r="N326" s="34" t="s">
        <v>11</v>
      </c>
      <c r="O326" s="34" t="s">
        <v>21</v>
      </c>
      <c r="P326" s="34" t="s">
        <v>22</v>
      </c>
      <c r="Q326" s="34" t="s">
        <v>66</v>
      </c>
      <c r="R326" s="122"/>
      <c r="S326" s="120"/>
      <c r="T326" s="40"/>
      <c r="U326" s="37">
        <v>82.8</v>
      </c>
      <c r="V326" s="40"/>
      <c r="W326" s="40"/>
      <c r="X326" s="40"/>
      <c r="Y326" s="40"/>
      <c r="Z326" s="38">
        <f t="shared" si="31"/>
        <v>82.8</v>
      </c>
      <c r="AA326" s="36">
        <v>2016</v>
      </c>
      <c r="AB326" s="80"/>
      <c r="AC326" s="104"/>
      <c r="AD326" s="105"/>
      <c r="AE326" s="106"/>
      <c r="AF326" s="26"/>
    </row>
    <row r="327" spans="1:32" s="31" customFormat="1" ht="30" x14ac:dyDescent="0.25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12" t="s">
        <v>192</v>
      </c>
      <c r="S327" s="10" t="s">
        <v>9</v>
      </c>
      <c r="T327" s="14"/>
      <c r="U327" s="8">
        <v>92</v>
      </c>
      <c r="V327" s="8"/>
      <c r="W327" s="8"/>
      <c r="X327" s="8"/>
      <c r="Y327" s="8"/>
      <c r="Z327" s="5">
        <f t="shared" si="31"/>
        <v>92</v>
      </c>
      <c r="AA327" s="10">
        <v>2016</v>
      </c>
      <c r="AB327" s="80"/>
      <c r="AC327" s="104"/>
      <c r="AD327" s="105"/>
      <c r="AE327" s="106"/>
      <c r="AF327" s="26"/>
    </row>
    <row r="328" spans="1:32" s="31" customFormat="1" x14ac:dyDescent="0.25">
      <c r="A328" s="34" t="s">
        <v>11</v>
      </c>
      <c r="B328" s="34" t="s">
        <v>11</v>
      </c>
      <c r="C328" s="34" t="s">
        <v>23</v>
      </c>
      <c r="D328" s="34" t="s">
        <v>11</v>
      </c>
      <c r="E328" s="34" t="s">
        <v>21</v>
      </c>
      <c r="F328" s="34" t="s">
        <v>11</v>
      </c>
      <c r="G328" s="34" t="s">
        <v>20</v>
      </c>
      <c r="H328" s="34" t="s">
        <v>11</v>
      </c>
      <c r="I328" s="34" t="s">
        <v>19</v>
      </c>
      <c r="J328" s="34" t="s">
        <v>12</v>
      </c>
      <c r="K328" s="34" t="s">
        <v>11</v>
      </c>
      <c r="L328" s="34" t="s">
        <v>11</v>
      </c>
      <c r="M328" s="34" t="s">
        <v>11</v>
      </c>
      <c r="N328" s="34" t="s">
        <v>11</v>
      </c>
      <c r="O328" s="34" t="s">
        <v>11</v>
      </c>
      <c r="P328" s="34" t="s">
        <v>11</v>
      </c>
      <c r="Q328" s="34" t="s">
        <v>11</v>
      </c>
      <c r="R328" s="121" t="s">
        <v>193</v>
      </c>
      <c r="S328" s="119" t="s">
        <v>40</v>
      </c>
      <c r="T328" s="40"/>
      <c r="U328" s="38">
        <f>U329+U330</f>
        <v>1286.2</v>
      </c>
      <c r="V328" s="41"/>
      <c r="W328" s="41"/>
      <c r="X328" s="41"/>
      <c r="Y328" s="41"/>
      <c r="Z328" s="38">
        <f t="shared" si="31"/>
        <v>1286.2</v>
      </c>
      <c r="AA328" s="36">
        <v>2016</v>
      </c>
      <c r="AB328" s="80"/>
      <c r="AC328" s="104"/>
      <c r="AD328" s="105"/>
      <c r="AE328" s="106"/>
      <c r="AF328" s="26"/>
    </row>
    <row r="329" spans="1:32" s="31" customFormat="1" x14ac:dyDescent="0.25">
      <c r="A329" s="34" t="s">
        <v>11</v>
      </c>
      <c r="B329" s="34" t="s">
        <v>11</v>
      </c>
      <c r="C329" s="34" t="s">
        <v>23</v>
      </c>
      <c r="D329" s="34" t="s">
        <v>11</v>
      </c>
      <c r="E329" s="34" t="s">
        <v>21</v>
      </c>
      <c r="F329" s="34" t="s">
        <v>11</v>
      </c>
      <c r="G329" s="34" t="s">
        <v>20</v>
      </c>
      <c r="H329" s="34" t="s">
        <v>11</v>
      </c>
      <c r="I329" s="34" t="s">
        <v>19</v>
      </c>
      <c r="J329" s="34" t="s">
        <v>12</v>
      </c>
      <c r="K329" s="34" t="s">
        <v>11</v>
      </c>
      <c r="L329" s="34" t="s">
        <v>21</v>
      </c>
      <c r="M329" s="34" t="s">
        <v>65</v>
      </c>
      <c r="N329" s="34" t="s">
        <v>11</v>
      </c>
      <c r="O329" s="34" t="s">
        <v>21</v>
      </c>
      <c r="P329" s="34" t="s">
        <v>22</v>
      </c>
      <c r="Q329" s="34" t="s">
        <v>66</v>
      </c>
      <c r="R329" s="140"/>
      <c r="S329" s="133"/>
      <c r="T329" s="40"/>
      <c r="U329" s="37">
        <f>400+476.2+10</f>
        <v>886.2</v>
      </c>
      <c r="V329" s="40"/>
      <c r="W329" s="40"/>
      <c r="X329" s="40"/>
      <c r="Y329" s="40"/>
      <c r="Z329" s="38">
        <f t="shared" si="31"/>
        <v>886.2</v>
      </c>
      <c r="AA329" s="36">
        <v>2016</v>
      </c>
      <c r="AB329" s="80"/>
      <c r="AC329" s="104"/>
      <c r="AD329" s="105"/>
      <c r="AE329" s="106"/>
      <c r="AF329" s="26"/>
    </row>
    <row r="330" spans="1:32" s="31" customFormat="1" x14ac:dyDescent="0.25">
      <c r="A330" s="34" t="s">
        <v>11</v>
      </c>
      <c r="B330" s="34" t="s">
        <v>11</v>
      </c>
      <c r="C330" s="34" t="s">
        <v>23</v>
      </c>
      <c r="D330" s="34" t="s">
        <v>11</v>
      </c>
      <c r="E330" s="34" t="s">
        <v>21</v>
      </c>
      <c r="F330" s="34" t="s">
        <v>11</v>
      </c>
      <c r="G330" s="34" t="s">
        <v>20</v>
      </c>
      <c r="H330" s="34" t="s">
        <v>11</v>
      </c>
      <c r="I330" s="34" t="s">
        <v>19</v>
      </c>
      <c r="J330" s="34" t="s">
        <v>12</v>
      </c>
      <c r="K330" s="34" t="s">
        <v>11</v>
      </c>
      <c r="L330" s="34" t="s">
        <v>21</v>
      </c>
      <c r="M330" s="34" t="s">
        <v>12</v>
      </c>
      <c r="N330" s="34" t="s">
        <v>11</v>
      </c>
      <c r="O330" s="34" t="s">
        <v>21</v>
      </c>
      <c r="P330" s="34" t="s">
        <v>22</v>
      </c>
      <c r="Q330" s="34" t="s">
        <v>66</v>
      </c>
      <c r="R330" s="122"/>
      <c r="S330" s="120"/>
      <c r="T330" s="40" t="s">
        <v>68</v>
      </c>
      <c r="U330" s="37">
        <v>400</v>
      </c>
      <c r="V330" s="40"/>
      <c r="W330" s="40"/>
      <c r="X330" s="40"/>
      <c r="Y330" s="40"/>
      <c r="Z330" s="38">
        <f t="shared" si="31"/>
        <v>400</v>
      </c>
      <c r="AA330" s="36">
        <v>2016</v>
      </c>
      <c r="AB330" s="80"/>
      <c r="AC330" s="104"/>
      <c r="AD330" s="105"/>
      <c r="AE330" s="106"/>
      <c r="AF330" s="26"/>
    </row>
    <row r="331" spans="1:32" s="31" customFormat="1" ht="30" x14ac:dyDescent="0.25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12" t="s">
        <v>194</v>
      </c>
      <c r="S331" s="10" t="s">
        <v>67</v>
      </c>
      <c r="T331" s="14"/>
      <c r="U331" s="8">
        <v>873.3</v>
      </c>
      <c r="V331" s="8"/>
      <c r="W331" s="8"/>
      <c r="X331" s="8"/>
      <c r="Y331" s="8"/>
      <c r="Z331" s="5">
        <f t="shared" si="31"/>
        <v>873.3</v>
      </c>
      <c r="AA331" s="10">
        <v>2016</v>
      </c>
      <c r="AB331" s="77"/>
      <c r="AC331" s="104"/>
      <c r="AD331" s="105"/>
      <c r="AE331" s="106"/>
      <c r="AF331" s="26"/>
    </row>
    <row r="332" spans="1:32" s="31" customFormat="1" x14ac:dyDescent="0.25">
      <c r="A332" s="34" t="s">
        <v>11</v>
      </c>
      <c r="B332" s="34" t="s">
        <v>11</v>
      </c>
      <c r="C332" s="34" t="s">
        <v>21</v>
      </c>
      <c r="D332" s="36">
        <v>0</v>
      </c>
      <c r="E332" s="36">
        <v>4</v>
      </c>
      <c r="F332" s="36">
        <v>0</v>
      </c>
      <c r="G332" s="36">
        <v>9</v>
      </c>
      <c r="H332" s="34" t="s">
        <v>11</v>
      </c>
      <c r="I332" s="34" t="s">
        <v>19</v>
      </c>
      <c r="J332" s="34" t="s">
        <v>12</v>
      </c>
      <c r="K332" s="34" t="s">
        <v>11</v>
      </c>
      <c r="L332" s="34" t="s">
        <v>11</v>
      </c>
      <c r="M332" s="34" t="s">
        <v>11</v>
      </c>
      <c r="N332" s="34" t="s">
        <v>11</v>
      </c>
      <c r="O332" s="34" t="s">
        <v>11</v>
      </c>
      <c r="P332" s="34" t="s">
        <v>11</v>
      </c>
      <c r="Q332" s="34" t="s">
        <v>11</v>
      </c>
      <c r="R332" s="121" t="s">
        <v>195</v>
      </c>
      <c r="S332" s="119" t="s">
        <v>40</v>
      </c>
      <c r="T332" s="37"/>
      <c r="U332" s="37"/>
      <c r="V332" s="38">
        <f>V333+V334</f>
        <v>540.29999999999995</v>
      </c>
      <c r="W332" s="37"/>
      <c r="X332" s="37"/>
      <c r="Y332" s="37"/>
      <c r="Z332" s="38">
        <f t="shared" ref="Z332:Z363" si="32">V332</f>
        <v>540.29999999999995</v>
      </c>
      <c r="AA332" s="36">
        <v>2017</v>
      </c>
      <c r="AB332" s="77"/>
      <c r="AC332" s="104"/>
      <c r="AD332" s="105"/>
      <c r="AE332" s="106"/>
      <c r="AF332" s="26"/>
    </row>
    <row r="333" spans="1:32" s="31" customFormat="1" x14ac:dyDescent="0.25">
      <c r="A333" s="34" t="s">
        <v>11</v>
      </c>
      <c r="B333" s="34" t="s">
        <v>11</v>
      </c>
      <c r="C333" s="34" t="s">
        <v>21</v>
      </c>
      <c r="D333" s="36">
        <v>0</v>
      </c>
      <c r="E333" s="36">
        <v>4</v>
      </c>
      <c r="F333" s="36">
        <v>0</v>
      </c>
      <c r="G333" s="36">
        <v>9</v>
      </c>
      <c r="H333" s="34" t="s">
        <v>11</v>
      </c>
      <c r="I333" s="34" t="s">
        <v>19</v>
      </c>
      <c r="J333" s="34" t="s">
        <v>12</v>
      </c>
      <c r="K333" s="34" t="s">
        <v>11</v>
      </c>
      <c r="L333" s="34" t="s">
        <v>21</v>
      </c>
      <c r="M333" s="34" t="s">
        <v>65</v>
      </c>
      <c r="N333" s="34" t="s">
        <v>11</v>
      </c>
      <c r="O333" s="34" t="s">
        <v>21</v>
      </c>
      <c r="P333" s="34" t="s">
        <v>22</v>
      </c>
      <c r="Q333" s="34" t="s">
        <v>75</v>
      </c>
      <c r="R333" s="140"/>
      <c r="S333" s="133"/>
      <c r="T333" s="37"/>
      <c r="U333" s="37"/>
      <c r="V333" s="37">
        <v>147.4</v>
      </c>
      <c r="W333" s="37"/>
      <c r="X333" s="37"/>
      <c r="Y333" s="37"/>
      <c r="Z333" s="38">
        <f t="shared" si="32"/>
        <v>147.4</v>
      </c>
      <c r="AA333" s="36">
        <v>2017</v>
      </c>
      <c r="AB333" s="77"/>
      <c r="AC333" s="104"/>
      <c r="AD333" s="105"/>
      <c r="AE333" s="106"/>
      <c r="AF333" s="26"/>
    </row>
    <row r="334" spans="1:32" s="31" customFormat="1" x14ac:dyDescent="0.25">
      <c r="A334" s="34" t="s">
        <v>11</v>
      </c>
      <c r="B334" s="34" t="s">
        <v>11</v>
      </c>
      <c r="C334" s="34" t="s">
        <v>21</v>
      </c>
      <c r="D334" s="36">
        <v>0</v>
      </c>
      <c r="E334" s="36">
        <v>4</v>
      </c>
      <c r="F334" s="36">
        <v>0</v>
      </c>
      <c r="G334" s="36">
        <v>9</v>
      </c>
      <c r="H334" s="34" t="s">
        <v>11</v>
      </c>
      <c r="I334" s="34" t="s">
        <v>19</v>
      </c>
      <c r="J334" s="34" t="s">
        <v>12</v>
      </c>
      <c r="K334" s="34" t="s">
        <v>11</v>
      </c>
      <c r="L334" s="34" t="s">
        <v>21</v>
      </c>
      <c r="M334" s="34" t="s">
        <v>65</v>
      </c>
      <c r="N334" s="34" t="s">
        <v>11</v>
      </c>
      <c r="O334" s="34" t="s">
        <v>21</v>
      </c>
      <c r="P334" s="34" t="s">
        <v>22</v>
      </c>
      <c r="Q334" s="34" t="s">
        <v>76</v>
      </c>
      <c r="R334" s="122"/>
      <c r="S334" s="120"/>
      <c r="T334" s="37"/>
      <c r="U334" s="37"/>
      <c r="V334" s="37">
        <v>392.9</v>
      </c>
      <c r="W334" s="37"/>
      <c r="X334" s="37"/>
      <c r="Y334" s="37"/>
      <c r="Z334" s="38">
        <f t="shared" si="32"/>
        <v>392.9</v>
      </c>
      <c r="AA334" s="36">
        <v>2017</v>
      </c>
      <c r="AB334" s="77"/>
      <c r="AC334" s="104"/>
      <c r="AD334" s="105"/>
      <c r="AE334" s="106"/>
      <c r="AF334" s="26"/>
    </row>
    <row r="335" spans="1:32" s="31" customFormat="1" ht="60" x14ac:dyDescent="0.25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12" t="s">
        <v>196</v>
      </c>
      <c r="S335" s="10" t="s">
        <v>41</v>
      </c>
      <c r="T335" s="8"/>
      <c r="U335" s="8"/>
      <c r="V335" s="8">
        <v>0.7</v>
      </c>
      <c r="W335" s="8"/>
      <c r="X335" s="8"/>
      <c r="Y335" s="8"/>
      <c r="Z335" s="5">
        <f t="shared" si="32"/>
        <v>0.7</v>
      </c>
      <c r="AA335" s="10">
        <v>2017</v>
      </c>
      <c r="AB335" s="77"/>
      <c r="AC335" s="104"/>
      <c r="AD335" s="105"/>
      <c r="AE335" s="106"/>
      <c r="AF335" s="26"/>
    </row>
    <row r="336" spans="1:32" s="31" customFormat="1" x14ac:dyDescent="0.25">
      <c r="A336" s="34" t="s">
        <v>11</v>
      </c>
      <c r="B336" s="34" t="s">
        <v>11</v>
      </c>
      <c r="C336" s="34" t="s">
        <v>21</v>
      </c>
      <c r="D336" s="36">
        <v>0</v>
      </c>
      <c r="E336" s="36">
        <v>4</v>
      </c>
      <c r="F336" s="36">
        <v>0</v>
      </c>
      <c r="G336" s="36">
        <v>9</v>
      </c>
      <c r="H336" s="34" t="s">
        <v>11</v>
      </c>
      <c r="I336" s="34" t="s">
        <v>19</v>
      </c>
      <c r="J336" s="34" t="s">
        <v>12</v>
      </c>
      <c r="K336" s="34" t="s">
        <v>11</v>
      </c>
      <c r="L336" s="34" t="s">
        <v>11</v>
      </c>
      <c r="M336" s="34" t="s">
        <v>11</v>
      </c>
      <c r="N336" s="34" t="s">
        <v>11</v>
      </c>
      <c r="O336" s="34" t="s">
        <v>11</v>
      </c>
      <c r="P336" s="34" t="s">
        <v>11</v>
      </c>
      <c r="Q336" s="34" t="s">
        <v>11</v>
      </c>
      <c r="R336" s="121" t="s">
        <v>197</v>
      </c>
      <c r="S336" s="119" t="s">
        <v>40</v>
      </c>
      <c r="T336" s="37"/>
      <c r="U336" s="37"/>
      <c r="V336" s="38">
        <f>V337+V338+V339</f>
        <v>918.59999999999991</v>
      </c>
      <c r="W336" s="37"/>
      <c r="X336" s="37"/>
      <c r="Y336" s="37"/>
      <c r="Z336" s="38">
        <f t="shared" si="32"/>
        <v>918.59999999999991</v>
      </c>
      <c r="AA336" s="36">
        <v>2017</v>
      </c>
      <c r="AB336" s="77"/>
      <c r="AC336" s="104"/>
      <c r="AD336" s="105"/>
      <c r="AE336" s="106"/>
      <c r="AF336" s="26"/>
    </row>
    <row r="337" spans="1:32" s="31" customFormat="1" x14ac:dyDescent="0.25">
      <c r="A337" s="34" t="s">
        <v>11</v>
      </c>
      <c r="B337" s="34" t="s">
        <v>11</v>
      </c>
      <c r="C337" s="34" t="s">
        <v>21</v>
      </c>
      <c r="D337" s="36">
        <v>0</v>
      </c>
      <c r="E337" s="36">
        <v>4</v>
      </c>
      <c r="F337" s="36">
        <v>0</v>
      </c>
      <c r="G337" s="36">
        <v>9</v>
      </c>
      <c r="H337" s="34" t="s">
        <v>11</v>
      </c>
      <c r="I337" s="34" t="s">
        <v>19</v>
      </c>
      <c r="J337" s="34" t="s">
        <v>12</v>
      </c>
      <c r="K337" s="34" t="s">
        <v>11</v>
      </c>
      <c r="L337" s="34" t="s">
        <v>21</v>
      </c>
      <c r="M337" s="34" t="s">
        <v>65</v>
      </c>
      <c r="N337" s="34" t="s">
        <v>11</v>
      </c>
      <c r="O337" s="34" t="s">
        <v>21</v>
      </c>
      <c r="P337" s="34" t="s">
        <v>22</v>
      </c>
      <c r="Q337" s="34" t="s">
        <v>71</v>
      </c>
      <c r="R337" s="140"/>
      <c r="S337" s="133"/>
      <c r="T337" s="37"/>
      <c r="U337" s="37"/>
      <c r="V337" s="37">
        <v>440.9</v>
      </c>
      <c r="W337" s="37"/>
      <c r="X337" s="37"/>
      <c r="Y337" s="37"/>
      <c r="Z337" s="38">
        <f t="shared" si="32"/>
        <v>440.9</v>
      </c>
      <c r="AA337" s="36">
        <v>2017</v>
      </c>
      <c r="AB337" s="77"/>
      <c r="AC337" s="104"/>
      <c r="AD337" s="105"/>
      <c r="AE337" s="106"/>
      <c r="AF337" s="26"/>
    </row>
    <row r="338" spans="1:32" s="31" customFormat="1" x14ac:dyDescent="0.25">
      <c r="A338" s="34" t="s">
        <v>11</v>
      </c>
      <c r="B338" s="34" t="s">
        <v>11</v>
      </c>
      <c r="C338" s="34" t="s">
        <v>21</v>
      </c>
      <c r="D338" s="36">
        <v>0</v>
      </c>
      <c r="E338" s="36">
        <v>4</v>
      </c>
      <c r="F338" s="36">
        <v>0</v>
      </c>
      <c r="G338" s="36">
        <v>9</v>
      </c>
      <c r="H338" s="34" t="s">
        <v>11</v>
      </c>
      <c r="I338" s="34" t="s">
        <v>19</v>
      </c>
      <c r="J338" s="34" t="s">
        <v>12</v>
      </c>
      <c r="K338" s="34" t="s">
        <v>11</v>
      </c>
      <c r="L338" s="34" t="s">
        <v>21</v>
      </c>
      <c r="M338" s="34" t="s">
        <v>65</v>
      </c>
      <c r="N338" s="34" t="s">
        <v>11</v>
      </c>
      <c r="O338" s="34" t="s">
        <v>21</v>
      </c>
      <c r="P338" s="34" t="s">
        <v>22</v>
      </c>
      <c r="Q338" s="34" t="s">
        <v>75</v>
      </c>
      <c r="R338" s="140"/>
      <c r="S338" s="133"/>
      <c r="T338" s="37"/>
      <c r="U338" s="37"/>
      <c r="V338" s="37">
        <v>110.3</v>
      </c>
      <c r="W338" s="37"/>
      <c r="X338" s="37"/>
      <c r="Y338" s="37"/>
      <c r="Z338" s="38">
        <f t="shared" si="32"/>
        <v>110.3</v>
      </c>
      <c r="AA338" s="36">
        <v>2017</v>
      </c>
      <c r="AB338" s="77"/>
      <c r="AC338" s="104"/>
      <c r="AD338" s="105"/>
      <c r="AE338" s="106"/>
      <c r="AF338" s="26"/>
    </row>
    <row r="339" spans="1:32" s="31" customFormat="1" x14ac:dyDescent="0.25">
      <c r="A339" s="34" t="s">
        <v>11</v>
      </c>
      <c r="B339" s="34" t="s">
        <v>11</v>
      </c>
      <c r="C339" s="34" t="s">
        <v>21</v>
      </c>
      <c r="D339" s="36">
        <v>0</v>
      </c>
      <c r="E339" s="36">
        <v>4</v>
      </c>
      <c r="F339" s="36">
        <v>0</v>
      </c>
      <c r="G339" s="36">
        <v>9</v>
      </c>
      <c r="H339" s="34" t="s">
        <v>11</v>
      </c>
      <c r="I339" s="34" t="s">
        <v>19</v>
      </c>
      <c r="J339" s="34" t="s">
        <v>12</v>
      </c>
      <c r="K339" s="34" t="s">
        <v>11</v>
      </c>
      <c r="L339" s="34" t="s">
        <v>21</v>
      </c>
      <c r="M339" s="34" t="s">
        <v>65</v>
      </c>
      <c r="N339" s="34" t="s">
        <v>11</v>
      </c>
      <c r="O339" s="34" t="s">
        <v>21</v>
      </c>
      <c r="P339" s="34" t="s">
        <v>22</v>
      </c>
      <c r="Q339" s="34" t="s">
        <v>76</v>
      </c>
      <c r="R339" s="122"/>
      <c r="S339" s="120"/>
      <c r="T339" s="37"/>
      <c r="U339" s="37"/>
      <c r="V339" s="37">
        <v>367.4</v>
      </c>
      <c r="W339" s="37"/>
      <c r="X339" s="37"/>
      <c r="Y339" s="37"/>
      <c r="Z339" s="38">
        <f t="shared" si="32"/>
        <v>367.4</v>
      </c>
      <c r="AA339" s="36">
        <v>2017</v>
      </c>
      <c r="AB339" s="77"/>
      <c r="AC339" s="104"/>
      <c r="AD339" s="105"/>
      <c r="AE339" s="106"/>
      <c r="AF339" s="26"/>
    </row>
    <row r="340" spans="1:32" s="31" customFormat="1" ht="27.6" customHeight="1" x14ac:dyDescent="0.25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12" t="s">
        <v>194</v>
      </c>
      <c r="S340" s="10" t="s">
        <v>41</v>
      </c>
      <c r="T340" s="8"/>
      <c r="U340" s="8"/>
      <c r="V340" s="8">
        <v>0.4</v>
      </c>
      <c r="W340" s="8"/>
      <c r="X340" s="8"/>
      <c r="Y340" s="8"/>
      <c r="Z340" s="5">
        <f t="shared" si="32"/>
        <v>0.4</v>
      </c>
      <c r="AA340" s="10">
        <v>2017</v>
      </c>
      <c r="AB340" s="77"/>
      <c r="AC340" s="104"/>
      <c r="AD340" s="105"/>
      <c r="AE340" s="106"/>
      <c r="AF340" s="26"/>
    </row>
    <row r="341" spans="1:32" s="31" customFormat="1" ht="27.6" customHeight="1" x14ac:dyDescent="0.25">
      <c r="A341" s="34" t="s">
        <v>11</v>
      </c>
      <c r="B341" s="34" t="s">
        <v>11</v>
      </c>
      <c r="C341" s="34" t="s">
        <v>21</v>
      </c>
      <c r="D341" s="36">
        <v>0</v>
      </c>
      <c r="E341" s="36">
        <v>4</v>
      </c>
      <c r="F341" s="36">
        <v>0</v>
      </c>
      <c r="G341" s="36">
        <v>9</v>
      </c>
      <c r="H341" s="34" t="s">
        <v>11</v>
      </c>
      <c r="I341" s="34" t="s">
        <v>19</v>
      </c>
      <c r="J341" s="34" t="s">
        <v>12</v>
      </c>
      <c r="K341" s="34" t="s">
        <v>11</v>
      </c>
      <c r="L341" s="34" t="s">
        <v>11</v>
      </c>
      <c r="M341" s="34" t="s">
        <v>11</v>
      </c>
      <c r="N341" s="34" t="s">
        <v>11</v>
      </c>
      <c r="O341" s="34" t="s">
        <v>11</v>
      </c>
      <c r="P341" s="34" t="s">
        <v>11</v>
      </c>
      <c r="Q341" s="34" t="s">
        <v>11</v>
      </c>
      <c r="R341" s="121" t="s">
        <v>198</v>
      </c>
      <c r="S341" s="119" t="s">
        <v>40</v>
      </c>
      <c r="T341" s="37"/>
      <c r="U341" s="37"/>
      <c r="V341" s="38">
        <f>V342+V343</f>
        <v>464.8</v>
      </c>
      <c r="W341" s="37"/>
      <c r="X341" s="37"/>
      <c r="Y341" s="37"/>
      <c r="Z341" s="38">
        <f t="shared" si="32"/>
        <v>464.8</v>
      </c>
      <c r="AA341" s="36">
        <v>2017</v>
      </c>
      <c r="AB341" s="77"/>
      <c r="AC341" s="104"/>
      <c r="AD341" s="105"/>
      <c r="AE341" s="106"/>
      <c r="AF341" s="26"/>
    </row>
    <row r="342" spans="1:32" s="31" customFormat="1" ht="27.6" customHeight="1" x14ac:dyDescent="0.25">
      <c r="A342" s="34" t="s">
        <v>11</v>
      </c>
      <c r="B342" s="34" t="s">
        <v>11</v>
      </c>
      <c r="C342" s="34" t="s">
        <v>21</v>
      </c>
      <c r="D342" s="36">
        <v>0</v>
      </c>
      <c r="E342" s="36">
        <v>4</v>
      </c>
      <c r="F342" s="36">
        <v>0</v>
      </c>
      <c r="G342" s="36">
        <v>9</v>
      </c>
      <c r="H342" s="34" t="s">
        <v>11</v>
      </c>
      <c r="I342" s="34" t="s">
        <v>19</v>
      </c>
      <c r="J342" s="34" t="s">
        <v>12</v>
      </c>
      <c r="K342" s="34" t="s">
        <v>11</v>
      </c>
      <c r="L342" s="34" t="s">
        <v>21</v>
      </c>
      <c r="M342" s="34" t="s">
        <v>65</v>
      </c>
      <c r="N342" s="34" t="s">
        <v>11</v>
      </c>
      <c r="O342" s="34" t="s">
        <v>21</v>
      </c>
      <c r="P342" s="34" t="s">
        <v>22</v>
      </c>
      <c r="Q342" s="34" t="s">
        <v>75</v>
      </c>
      <c r="R342" s="140"/>
      <c r="S342" s="133"/>
      <c r="T342" s="37"/>
      <c r="U342" s="37"/>
      <c r="V342" s="37">
        <v>107.3</v>
      </c>
      <c r="W342" s="37"/>
      <c r="X342" s="37"/>
      <c r="Y342" s="37"/>
      <c r="Z342" s="38">
        <f t="shared" si="32"/>
        <v>107.3</v>
      </c>
      <c r="AA342" s="36">
        <v>2017</v>
      </c>
      <c r="AB342" s="77"/>
      <c r="AC342" s="104"/>
      <c r="AD342" s="105"/>
      <c r="AE342" s="106"/>
      <c r="AF342" s="26"/>
    </row>
    <row r="343" spans="1:32" s="31" customFormat="1" x14ac:dyDescent="0.25">
      <c r="A343" s="34" t="s">
        <v>11</v>
      </c>
      <c r="B343" s="34" t="s">
        <v>11</v>
      </c>
      <c r="C343" s="34" t="s">
        <v>21</v>
      </c>
      <c r="D343" s="36">
        <v>0</v>
      </c>
      <c r="E343" s="36">
        <v>4</v>
      </c>
      <c r="F343" s="36">
        <v>0</v>
      </c>
      <c r="G343" s="36">
        <v>9</v>
      </c>
      <c r="H343" s="34" t="s">
        <v>11</v>
      </c>
      <c r="I343" s="34" t="s">
        <v>19</v>
      </c>
      <c r="J343" s="34" t="s">
        <v>12</v>
      </c>
      <c r="K343" s="34" t="s">
        <v>11</v>
      </c>
      <c r="L343" s="34" t="s">
        <v>21</v>
      </c>
      <c r="M343" s="34" t="s">
        <v>65</v>
      </c>
      <c r="N343" s="34" t="s">
        <v>11</v>
      </c>
      <c r="O343" s="34" t="s">
        <v>21</v>
      </c>
      <c r="P343" s="34" t="s">
        <v>22</v>
      </c>
      <c r="Q343" s="34" t="s">
        <v>76</v>
      </c>
      <c r="R343" s="122"/>
      <c r="S343" s="120"/>
      <c r="T343" s="37"/>
      <c r="U343" s="37"/>
      <c r="V343" s="37">
        <v>357.5</v>
      </c>
      <c r="W343" s="37"/>
      <c r="X343" s="37"/>
      <c r="Y343" s="37"/>
      <c r="Z343" s="38">
        <f t="shared" si="32"/>
        <v>357.5</v>
      </c>
      <c r="AA343" s="36">
        <v>2017</v>
      </c>
      <c r="AB343" s="77"/>
      <c r="AC343" s="104"/>
      <c r="AD343" s="105"/>
      <c r="AE343" s="106"/>
      <c r="AF343" s="26"/>
    </row>
    <row r="344" spans="1:32" s="31" customFormat="1" ht="60" x14ac:dyDescent="0.25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12" t="s">
        <v>196</v>
      </c>
      <c r="S344" s="10" t="s">
        <v>41</v>
      </c>
      <c r="T344" s="8"/>
      <c r="U344" s="8"/>
      <c r="V344" s="8">
        <v>1</v>
      </c>
      <c r="W344" s="8"/>
      <c r="X344" s="8"/>
      <c r="Y344" s="8"/>
      <c r="Z344" s="5">
        <f t="shared" si="32"/>
        <v>1</v>
      </c>
      <c r="AA344" s="10">
        <v>2017</v>
      </c>
      <c r="AB344" s="77"/>
      <c r="AC344" s="104"/>
      <c r="AD344" s="105"/>
      <c r="AE344" s="106"/>
      <c r="AF344" s="26"/>
    </row>
    <row r="345" spans="1:32" s="31" customFormat="1" x14ac:dyDescent="0.25">
      <c r="A345" s="34" t="s">
        <v>11</v>
      </c>
      <c r="B345" s="34" t="s">
        <v>11</v>
      </c>
      <c r="C345" s="34" t="s">
        <v>21</v>
      </c>
      <c r="D345" s="36">
        <v>0</v>
      </c>
      <c r="E345" s="36">
        <v>4</v>
      </c>
      <c r="F345" s="36">
        <v>0</v>
      </c>
      <c r="G345" s="36">
        <v>9</v>
      </c>
      <c r="H345" s="34" t="s">
        <v>11</v>
      </c>
      <c r="I345" s="34" t="s">
        <v>19</v>
      </c>
      <c r="J345" s="34" t="s">
        <v>12</v>
      </c>
      <c r="K345" s="34" t="s">
        <v>11</v>
      </c>
      <c r="L345" s="34" t="s">
        <v>11</v>
      </c>
      <c r="M345" s="34" t="s">
        <v>11</v>
      </c>
      <c r="N345" s="34" t="s">
        <v>11</v>
      </c>
      <c r="O345" s="34" t="s">
        <v>11</v>
      </c>
      <c r="P345" s="34" t="s">
        <v>11</v>
      </c>
      <c r="Q345" s="34" t="s">
        <v>11</v>
      </c>
      <c r="R345" s="121" t="s">
        <v>199</v>
      </c>
      <c r="S345" s="119" t="s">
        <v>40</v>
      </c>
      <c r="T345" s="37"/>
      <c r="U345" s="37"/>
      <c r="V345" s="38">
        <f>V346+V347+V348</f>
        <v>985.8</v>
      </c>
      <c r="W345" s="37"/>
      <c r="X345" s="37"/>
      <c r="Y345" s="37"/>
      <c r="Z345" s="38">
        <f t="shared" si="32"/>
        <v>985.8</v>
      </c>
      <c r="AA345" s="36">
        <v>2017</v>
      </c>
      <c r="AB345" s="77"/>
      <c r="AC345" s="104"/>
      <c r="AD345" s="105"/>
      <c r="AE345" s="106"/>
      <c r="AF345" s="26"/>
    </row>
    <row r="346" spans="1:32" s="31" customFormat="1" x14ac:dyDescent="0.25">
      <c r="A346" s="34" t="s">
        <v>11</v>
      </c>
      <c r="B346" s="34" t="s">
        <v>11</v>
      </c>
      <c r="C346" s="34" t="s">
        <v>21</v>
      </c>
      <c r="D346" s="36">
        <v>0</v>
      </c>
      <c r="E346" s="36">
        <v>4</v>
      </c>
      <c r="F346" s="36">
        <v>0</v>
      </c>
      <c r="G346" s="36">
        <v>9</v>
      </c>
      <c r="H346" s="34" t="s">
        <v>11</v>
      </c>
      <c r="I346" s="34" t="s">
        <v>19</v>
      </c>
      <c r="J346" s="34" t="s">
        <v>12</v>
      </c>
      <c r="K346" s="34" t="s">
        <v>11</v>
      </c>
      <c r="L346" s="34" t="s">
        <v>21</v>
      </c>
      <c r="M346" s="34" t="s">
        <v>65</v>
      </c>
      <c r="N346" s="34" t="s">
        <v>11</v>
      </c>
      <c r="O346" s="34" t="s">
        <v>21</v>
      </c>
      <c r="P346" s="34" t="s">
        <v>22</v>
      </c>
      <c r="Q346" s="34" t="s">
        <v>71</v>
      </c>
      <c r="R346" s="140"/>
      <c r="S346" s="133"/>
      <c r="T346" s="37"/>
      <c r="U346" s="37"/>
      <c r="V346" s="37">
        <v>473.2</v>
      </c>
      <c r="W346" s="37"/>
      <c r="X346" s="37"/>
      <c r="Y346" s="37"/>
      <c r="Z346" s="38">
        <f t="shared" si="32"/>
        <v>473.2</v>
      </c>
      <c r="AA346" s="36">
        <v>2017</v>
      </c>
      <c r="AB346" s="77"/>
      <c r="AC346" s="104"/>
      <c r="AD346" s="105"/>
      <c r="AE346" s="106"/>
      <c r="AF346" s="26"/>
    </row>
    <row r="347" spans="1:32" s="31" customFormat="1" x14ac:dyDescent="0.25">
      <c r="A347" s="34" t="s">
        <v>11</v>
      </c>
      <c r="B347" s="34" t="s">
        <v>11</v>
      </c>
      <c r="C347" s="34" t="s">
        <v>21</v>
      </c>
      <c r="D347" s="36">
        <v>0</v>
      </c>
      <c r="E347" s="36">
        <v>4</v>
      </c>
      <c r="F347" s="36">
        <v>0</v>
      </c>
      <c r="G347" s="36">
        <v>9</v>
      </c>
      <c r="H347" s="34" t="s">
        <v>11</v>
      </c>
      <c r="I347" s="34" t="s">
        <v>19</v>
      </c>
      <c r="J347" s="34" t="s">
        <v>12</v>
      </c>
      <c r="K347" s="34" t="s">
        <v>11</v>
      </c>
      <c r="L347" s="34" t="s">
        <v>21</v>
      </c>
      <c r="M347" s="34" t="s">
        <v>65</v>
      </c>
      <c r="N347" s="34" t="s">
        <v>11</v>
      </c>
      <c r="O347" s="34" t="s">
        <v>21</v>
      </c>
      <c r="P347" s="34" t="s">
        <v>22</v>
      </c>
      <c r="Q347" s="34" t="s">
        <v>75</v>
      </c>
      <c r="R347" s="140"/>
      <c r="S347" s="133"/>
      <c r="T347" s="37"/>
      <c r="U347" s="37"/>
      <c r="V347" s="37">
        <v>118.3</v>
      </c>
      <c r="W347" s="37"/>
      <c r="X347" s="37"/>
      <c r="Y347" s="37"/>
      <c r="Z347" s="38">
        <f t="shared" si="32"/>
        <v>118.3</v>
      </c>
      <c r="AA347" s="36">
        <v>2017</v>
      </c>
      <c r="AB347" s="77"/>
      <c r="AC347" s="104"/>
      <c r="AD347" s="105"/>
      <c r="AE347" s="106"/>
      <c r="AF347" s="26"/>
    </row>
    <row r="348" spans="1:32" s="31" customFormat="1" x14ac:dyDescent="0.25">
      <c r="A348" s="34" t="s">
        <v>11</v>
      </c>
      <c r="B348" s="34" t="s">
        <v>11</v>
      </c>
      <c r="C348" s="34" t="s">
        <v>21</v>
      </c>
      <c r="D348" s="36">
        <v>0</v>
      </c>
      <c r="E348" s="36">
        <v>4</v>
      </c>
      <c r="F348" s="36">
        <v>0</v>
      </c>
      <c r="G348" s="36">
        <v>9</v>
      </c>
      <c r="H348" s="34" t="s">
        <v>11</v>
      </c>
      <c r="I348" s="34" t="s">
        <v>19</v>
      </c>
      <c r="J348" s="34" t="s">
        <v>12</v>
      </c>
      <c r="K348" s="34" t="s">
        <v>11</v>
      </c>
      <c r="L348" s="34" t="s">
        <v>21</v>
      </c>
      <c r="M348" s="34" t="s">
        <v>65</v>
      </c>
      <c r="N348" s="34" t="s">
        <v>11</v>
      </c>
      <c r="O348" s="34" t="s">
        <v>21</v>
      </c>
      <c r="P348" s="34" t="s">
        <v>22</v>
      </c>
      <c r="Q348" s="34" t="s">
        <v>76</v>
      </c>
      <c r="R348" s="122"/>
      <c r="S348" s="120"/>
      <c r="T348" s="37"/>
      <c r="U348" s="37"/>
      <c r="V348" s="37">
        <v>394.3</v>
      </c>
      <c r="W348" s="37"/>
      <c r="X348" s="37"/>
      <c r="Y348" s="37"/>
      <c r="Z348" s="38">
        <f t="shared" si="32"/>
        <v>394.3</v>
      </c>
      <c r="AA348" s="36">
        <v>2017</v>
      </c>
      <c r="AB348" s="77"/>
      <c r="AC348" s="104"/>
      <c r="AD348" s="105"/>
      <c r="AE348" s="106"/>
      <c r="AF348" s="26"/>
    </row>
    <row r="349" spans="1:32" s="31" customFormat="1" ht="67.900000000000006" customHeight="1" x14ac:dyDescent="0.25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12" t="s">
        <v>196</v>
      </c>
      <c r="S349" s="10" t="s">
        <v>41</v>
      </c>
      <c r="T349" s="8"/>
      <c r="U349" s="8"/>
      <c r="V349" s="8">
        <v>0.5</v>
      </c>
      <c r="W349" s="8"/>
      <c r="X349" s="8"/>
      <c r="Y349" s="8"/>
      <c r="Z349" s="5">
        <f t="shared" si="32"/>
        <v>0.5</v>
      </c>
      <c r="AA349" s="10">
        <v>2017</v>
      </c>
      <c r="AB349" s="77"/>
      <c r="AC349" s="104"/>
      <c r="AD349" s="105"/>
      <c r="AE349" s="106"/>
      <c r="AF349" s="26"/>
    </row>
    <row r="350" spans="1:32" s="31" customFormat="1" x14ac:dyDescent="0.25">
      <c r="A350" s="34" t="s">
        <v>11</v>
      </c>
      <c r="B350" s="34" t="s">
        <v>11</v>
      </c>
      <c r="C350" s="34" t="s">
        <v>21</v>
      </c>
      <c r="D350" s="36">
        <v>0</v>
      </c>
      <c r="E350" s="36">
        <v>4</v>
      </c>
      <c r="F350" s="36">
        <v>0</v>
      </c>
      <c r="G350" s="36">
        <v>9</v>
      </c>
      <c r="H350" s="34" t="s">
        <v>11</v>
      </c>
      <c r="I350" s="34" t="s">
        <v>19</v>
      </c>
      <c r="J350" s="34" t="s">
        <v>12</v>
      </c>
      <c r="K350" s="34" t="s">
        <v>11</v>
      </c>
      <c r="L350" s="34" t="s">
        <v>11</v>
      </c>
      <c r="M350" s="34" t="s">
        <v>11</v>
      </c>
      <c r="N350" s="34" t="s">
        <v>11</v>
      </c>
      <c r="O350" s="34" t="s">
        <v>11</v>
      </c>
      <c r="P350" s="34" t="s">
        <v>11</v>
      </c>
      <c r="Q350" s="34" t="s">
        <v>11</v>
      </c>
      <c r="R350" s="121" t="s">
        <v>200</v>
      </c>
      <c r="S350" s="119" t="s">
        <v>40</v>
      </c>
      <c r="T350" s="37"/>
      <c r="U350" s="37"/>
      <c r="V350" s="38">
        <f>V351+V352+V353</f>
        <v>789.3</v>
      </c>
      <c r="W350" s="37"/>
      <c r="X350" s="37"/>
      <c r="Y350" s="37"/>
      <c r="Z350" s="38">
        <f t="shared" si="32"/>
        <v>789.3</v>
      </c>
      <c r="AA350" s="36">
        <v>2017</v>
      </c>
      <c r="AB350" s="77"/>
      <c r="AC350" s="104"/>
      <c r="AD350" s="105"/>
      <c r="AE350" s="106"/>
      <c r="AF350" s="26"/>
    </row>
    <row r="351" spans="1:32" s="31" customFormat="1" x14ac:dyDescent="0.25">
      <c r="A351" s="34" t="s">
        <v>11</v>
      </c>
      <c r="B351" s="34" t="s">
        <v>11</v>
      </c>
      <c r="C351" s="34" t="s">
        <v>21</v>
      </c>
      <c r="D351" s="36">
        <v>0</v>
      </c>
      <c r="E351" s="36">
        <v>4</v>
      </c>
      <c r="F351" s="36">
        <v>0</v>
      </c>
      <c r="G351" s="36">
        <v>9</v>
      </c>
      <c r="H351" s="34" t="s">
        <v>11</v>
      </c>
      <c r="I351" s="34" t="s">
        <v>19</v>
      </c>
      <c r="J351" s="34" t="s">
        <v>12</v>
      </c>
      <c r="K351" s="34" t="s">
        <v>11</v>
      </c>
      <c r="L351" s="34" t="s">
        <v>21</v>
      </c>
      <c r="M351" s="34" t="s">
        <v>65</v>
      </c>
      <c r="N351" s="34" t="s">
        <v>11</v>
      </c>
      <c r="O351" s="34" t="s">
        <v>21</v>
      </c>
      <c r="P351" s="34" t="s">
        <v>22</v>
      </c>
      <c r="Q351" s="34" t="s">
        <v>71</v>
      </c>
      <c r="R351" s="140"/>
      <c r="S351" s="133"/>
      <c r="T351" s="37"/>
      <c r="U351" s="37"/>
      <c r="V351" s="37">
        <v>394.6</v>
      </c>
      <c r="W351" s="37"/>
      <c r="X351" s="37"/>
      <c r="Y351" s="37"/>
      <c r="Z351" s="38">
        <f t="shared" si="32"/>
        <v>394.6</v>
      </c>
      <c r="AA351" s="36">
        <v>2017</v>
      </c>
      <c r="AB351" s="77"/>
      <c r="AC351" s="104"/>
      <c r="AD351" s="105"/>
      <c r="AE351" s="106"/>
      <c r="AF351" s="26"/>
    </row>
    <row r="352" spans="1:32" s="31" customFormat="1" x14ac:dyDescent="0.25">
      <c r="A352" s="34" t="s">
        <v>11</v>
      </c>
      <c r="B352" s="34" t="s">
        <v>11</v>
      </c>
      <c r="C352" s="34" t="s">
        <v>21</v>
      </c>
      <c r="D352" s="36">
        <v>0</v>
      </c>
      <c r="E352" s="36">
        <v>4</v>
      </c>
      <c r="F352" s="36">
        <v>0</v>
      </c>
      <c r="G352" s="36">
        <v>9</v>
      </c>
      <c r="H352" s="34" t="s">
        <v>11</v>
      </c>
      <c r="I352" s="34" t="s">
        <v>19</v>
      </c>
      <c r="J352" s="34" t="s">
        <v>12</v>
      </c>
      <c r="K352" s="34" t="s">
        <v>11</v>
      </c>
      <c r="L352" s="34" t="s">
        <v>21</v>
      </c>
      <c r="M352" s="34" t="s">
        <v>65</v>
      </c>
      <c r="N352" s="34" t="s">
        <v>11</v>
      </c>
      <c r="O352" s="34" t="s">
        <v>21</v>
      </c>
      <c r="P352" s="34" t="s">
        <v>22</v>
      </c>
      <c r="Q352" s="34" t="s">
        <v>75</v>
      </c>
      <c r="R352" s="140"/>
      <c r="S352" s="133"/>
      <c r="T352" s="37"/>
      <c r="U352" s="37"/>
      <c r="V352" s="37">
        <v>79</v>
      </c>
      <c r="W352" s="37"/>
      <c r="X352" s="37"/>
      <c r="Y352" s="37"/>
      <c r="Z352" s="38">
        <f t="shared" si="32"/>
        <v>79</v>
      </c>
      <c r="AA352" s="36">
        <v>2017</v>
      </c>
      <c r="AB352" s="77"/>
      <c r="AC352" s="104"/>
      <c r="AD352" s="105"/>
      <c r="AE352" s="106"/>
      <c r="AF352" s="26"/>
    </row>
    <row r="353" spans="1:32" s="31" customFormat="1" x14ac:dyDescent="0.25">
      <c r="A353" s="34" t="s">
        <v>11</v>
      </c>
      <c r="B353" s="34" t="s">
        <v>11</v>
      </c>
      <c r="C353" s="34" t="s">
        <v>21</v>
      </c>
      <c r="D353" s="36">
        <v>0</v>
      </c>
      <c r="E353" s="36">
        <v>4</v>
      </c>
      <c r="F353" s="36">
        <v>0</v>
      </c>
      <c r="G353" s="36">
        <v>9</v>
      </c>
      <c r="H353" s="34" t="s">
        <v>11</v>
      </c>
      <c r="I353" s="34" t="s">
        <v>19</v>
      </c>
      <c r="J353" s="34" t="s">
        <v>12</v>
      </c>
      <c r="K353" s="34" t="s">
        <v>11</v>
      </c>
      <c r="L353" s="34" t="s">
        <v>21</v>
      </c>
      <c r="M353" s="34" t="s">
        <v>65</v>
      </c>
      <c r="N353" s="34" t="s">
        <v>11</v>
      </c>
      <c r="O353" s="34" t="s">
        <v>21</v>
      </c>
      <c r="P353" s="34" t="s">
        <v>22</v>
      </c>
      <c r="Q353" s="34" t="s">
        <v>76</v>
      </c>
      <c r="R353" s="122"/>
      <c r="S353" s="120"/>
      <c r="T353" s="37"/>
      <c r="U353" s="37"/>
      <c r="V353" s="37">
        <v>315.7</v>
      </c>
      <c r="W353" s="37"/>
      <c r="X353" s="37"/>
      <c r="Y353" s="37"/>
      <c r="Z353" s="38">
        <f t="shared" si="32"/>
        <v>315.7</v>
      </c>
      <c r="AA353" s="36">
        <v>2017</v>
      </c>
      <c r="AB353" s="77"/>
      <c r="AC353" s="104"/>
      <c r="AD353" s="105"/>
      <c r="AE353" s="106"/>
      <c r="AF353" s="26"/>
    </row>
    <row r="354" spans="1:32" s="31" customFormat="1" ht="34.15" customHeight="1" x14ac:dyDescent="0.25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12" t="s">
        <v>194</v>
      </c>
      <c r="S354" s="10" t="s">
        <v>41</v>
      </c>
      <c r="T354" s="8"/>
      <c r="U354" s="8"/>
      <c r="V354" s="8">
        <v>0.6</v>
      </c>
      <c r="W354" s="8"/>
      <c r="X354" s="8"/>
      <c r="Y354" s="8"/>
      <c r="Z354" s="5">
        <f t="shared" si="32"/>
        <v>0.6</v>
      </c>
      <c r="AA354" s="10">
        <v>2017</v>
      </c>
      <c r="AB354" s="77"/>
      <c r="AC354" s="104"/>
      <c r="AD354" s="105"/>
      <c r="AE354" s="106"/>
      <c r="AF354" s="26"/>
    </row>
    <row r="355" spans="1:32" s="31" customFormat="1" x14ac:dyDescent="0.25">
      <c r="A355" s="34" t="s">
        <v>11</v>
      </c>
      <c r="B355" s="34" t="s">
        <v>11</v>
      </c>
      <c r="C355" s="34" t="s">
        <v>21</v>
      </c>
      <c r="D355" s="36">
        <v>0</v>
      </c>
      <c r="E355" s="36">
        <v>4</v>
      </c>
      <c r="F355" s="36">
        <v>0</v>
      </c>
      <c r="G355" s="36">
        <v>9</v>
      </c>
      <c r="H355" s="34" t="s">
        <v>11</v>
      </c>
      <c r="I355" s="34" t="s">
        <v>19</v>
      </c>
      <c r="J355" s="34" t="s">
        <v>12</v>
      </c>
      <c r="K355" s="34" t="s">
        <v>11</v>
      </c>
      <c r="L355" s="34" t="s">
        <v>11</v>
      </c>
      <c r="M355" s="34" t="s">
        <v>11</v>
      </c>
      <c r="N355" s="34" t="s">
        <v>11</v>
      </c>
      <c r="O355" s="34" t="s">
        <v>11</v>
      </c>
      <c r="P355" s="34" t="s">
        <v>11</v>
      </c>
      <c r="Q355" s="34" t="s">
        <v>11</v>
      </c>
      <c r="R355" s="121" t="s">
        <v>201</v>
      </c>
      <c r="S355" s="119" t="s">
        <v>40</v>
      </c>
      <c r="T355" s="37"/>
      <c r="U355" s="37"/>
      <c r="V355" s="38">
        <f>V356+V357</f>
        <v>498.7</v>
      </c>
      <c r="W355" s="37"/>
      <c r="X355" s="37"/>
      <c r="Y355" s="37"/>
      <c r="Z355" s="38">
        <f t="shared" si="32"/>
        <v>498.7</v>
      </c>
      <c r="AA355" s="36">
        <v>2017</v>
      </c>
      <c r="AB355" s="77"/>
      <c r="AC355" s="104"/>
      <c r="AD355" s="105"/>
      <c r="AE355" s="106"/>
      <c r="AF355" s="26"/>
    </row>
    <row r="356" spans="1:32" s="31" customFormat="1" x14ac:dyDescent="0.25">
      <c r="A356" s="34" t="s">
        <v>11</v>
      </c>
      <c r="B356" s="34" t="s">
        <v>11</v>
      </c>
      <c r="C356" s="34" t="s">
        <v>21</v>
      </c>
      <c r="D356" s="36">
        <v>0</v>
      </c>
      <c r="E356" s="36">
        <v>4</v>
      </c>
      <c r="F356" s="36">
        <v>0</v>
      </c>
      <c r="G356" s="36">
        <v>9</v>
      </c>
      <c r="H356" s="34" t="s">
        <v>11</v>
      </c>
      <c r="I356" s="34" t="s">
        <v>19</v>
      </c>
      <c r="J356" s="34" t="s">
        <v>12</v>
      </c>
      <c r="K356" s="34" t="s">
        <v>11</v>
      </c>
      <c r="L356" s="34" t="s">
        <v>21</v>
      </c>
      <c r="M356" s="34" t="s">
        <v>65</v>
      </c>
      <c r="N356" s="34" t="s">
        <v>11</v>
      </c>
      <c r="O356" s="34" t="s">
        <v>21</v>
      </c>
      <c r="P356" s="34" t="s">
        <v>22</v>
      </c>
      <c r="Q356" s="34" t="s">
        <v>75</v>
      </c>
      <c r="R356" s="140"/>
      <c r="S356" s="133"/>
      <c r="T356" s="37"/>
      <c r="U356" s="37"/>
      <c r="V356" s="37">
        <v>99.8</v>
      </c>
      <c r="W356" s="37"/>
      <c r="X356" s="37"/>
      <c r="Y356" s="37"/>
      <c r="Z356" s="38">
        <f t="shared" si="32"/>
        <v>99.8</v>
      </c>
      <c r="AA356" s="36">
        <v>2017</v>
      </c>
      <c r="AB356" s="77"/>
      <c r="AC356" s="104"/>
      <c r="AD356" s="105"/>
      <c r="AE356" s="106"/>
      <c r="AF356" s="26"/>
    </row>
    <row r="357" spans="1:32" s="31" customFormat="1" x14ac:dyDescent="0.25">
      <c r="A357" s="34" t="s">
        <v>11</v>
      </c>
      <c r="B357" s="34" t="s">
        <v>11</v>
      </c>
      <c r="C357" s="34" t="s">
        <v>21</v>
      </c>
      <c r="D357" s="36">
        <v>0</v>
      </c>
      <c r="E357" s="36">
        <v>4</v>
      </c>
      <c r="F357" s="36">
        <v>0</v>
      </c>
      <c r="G357" s="36">
        <v>9</v>
      </c>
      <c r="H357" s="34" t="s">
        <v>11</v>
      </c>
      <c r="I357" s="34" t="s">
        <v>19</v>
      </c>
      <c r="J357" s="34" t="s">
        <v>12</v>
      </c>
      <c r="K357" s="34" t="s">
        <v>11</v>
      </c>
      <c r="L357" s="34" t="s">
        <v>21</v>
      </c>
      <c r="M357" s="34" t="s">
        <v>65</v>
      </c>
      <c r="N357" s="34" t="s">
        <v>11</v>
      </c>
      <c r="O357" s="34" t="s">
        <v>21</v>
      </c>
      <c r="P357" s="34" t="s">
        <v>22</v>
      </c>
      <c r="Q357" s="34" t="s">
        <v>76</v>
      </c>
      <c r="R357" s="122"/>
      <c r="S357" s="120"/>
      <c r="T357" s="37"/>
      <c r="U357" s="37"/>
      <c r="V357" s="37">
        <v>398.9</v>
      </c>
      <c r="W357" s="37"/>
      <c r="X357" s="37"/>
      <c r="Y357" s="37"/>
      <c r="Z357" s="38">
        <f t="shared" si="32"/>
        <v>398.9</v>
      </c>
      <c r="AA357" s="36">
        <v>2017</v>
      </c>
      <c r="AB357" s="77"/>
      <c r="AC357" s="104"/>
      <c r="AD357" s="105"/>
      <c r="AE357" s="106"/>
      <c r="AF357" s="26"/>
    </row>
    <row r="358" spans="1:32" s="31" customFormat="1" ht="63" customHeight="1" x14ac:dyDescent="0.25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12" t="s">
        <v>196</v>
      </c>
      <c r="S358" s="10" t="s">
        <v>41</v>
      </c>
      <c r="T358" s="8"/>
      <c r="U358" s="8"/>
      <c r="V358" s="8">
        <v>0.7</v>
      </c>
      <c r="W358" s="8"/>
      <c r="X358" s="8"/>
      <c r="Y358" s="8"/>
      <c r="Z358" s="5">
        <f t="shared" si="32"/>
        <v>0.7</v>
      </c>
      <c r="AA358" s="10">
        <v>2017</v>
      </c>
      <c r="AB358" s="77"/>
      <c r="AC358" s="104"/>
      <c r="AD358" s="105"/>
      <c r="AE358" s="106"/>
      <c r="AF358" s="26"/>
    </row>
    <row r="359" spans="1:32" s="31" customFormat="1" x14ac:dyDescent="0.25">
      <c r="A359" s="34" t="s">
        <v>11</v>
      </c>
      <c r="B359" s="34" t="s">
        <v>11</v>
      </c>
      <c r="C359" s="34" t="s">
        <v>18</v>
      </c>
      <c r="D359" s="36">
        <v>0</v>
      </c>
      <c r="E359" s="36">
        <v>4</v>
      </c>
      <c r="F359" s="36">
        <v>0</v>
      </c>
      <c r="G359" s="36">
        <v>9</v>
      </c>
      <c r="H359" s="34" t="s">
        <v>11</v>
      </c>
      <c r="I359" s="34" t="s">
        <v>19</v>
      </c>
      <c r="J359" s="34" t="s">
        <v>12</v>
      </c>
      <c r="K359" s="34" t="s">
        <v>11</v>
      </c>
      <c r="L359" s="34" t="s">
        <v>11</v>
      </c>
      <c r="M359" s="34" t="s">
        <v>11</v>
      </c>
      <c r="N359" s="34" t="s">
        <v>11</v>
      </c>
      <c r="O359" s="34" t="s">
        <v>11</v>
      </c>
      <c r="P359" s="34" t="s">
        <v>11</v>
      </c>
      <c r="Q359" s="34" t="s">
        <v>11</v>
      </c>
      <c r="R359" s="121" t="s">
        <v>202</v>
      </c>
      <c r="S359" s="119" t="s">
        <v>40</v>
      </c>
      <c r="T359" s="37"/>
      <c r="U359" s="37"/>
      <c r="V359" s="38">
        <f>V360+V361+V362+V363</f>
        <v>865.30000000000007</v>
      </c>
      <c r="W359" s="37"/>
      <c r="X359" s="37"/>
      <c r="Y359" s="37"/>
      <c r="Z359" s="38">
        <f t="shared" si="32"/>
        <v>865.30000000000007</v>
      </c>
      <c r="AA359" s="36">
        <v>2017</v>
      </c>
      <c r="AB359" s="77"/>
      <c r="AC359" s="104"/>
      <c r="AD359" s="105"/>
      <c r="AE359" s="106"/>
      <c r="AF359" s="26"/>
    </row>
    <row r="360" spans="1:32" s="31" customFormat="1" x14ac:dyDescent="0.25">
      <c r="A360" s="34" t="s">
        <v>11</v>
      </c>
      <c r="B360" s="34" t="s">
        <v>11</v>
      </c>
      <c r="C360" s="34" t="s">
        <v>18</v>
      </c>
      <c r="D360" s="36">
        <v>0</v>
      </c>
      <c r="E360" s="36">
        <v>4</v>
      </c>
      <c r="F360" s="36">
        <v>0</v>
      </c>
      <c r="G360" s="36">
        <v>9</v>
      </c>
      <c r="H360" s="34" t="s">
        <v>11</v>
      </c>
      <c r="I360" s="34" t="s">
        <v>19</v>
      </c>
      <c r="J360" s="34" t="s">
        <v>12</v>
      </c>
      <c r="K360" s="34" t="s">
        <v>11</v>
      </c>
      <c r="L360" s="34" t="s">
        <v>21</v>
      </c>
      <c r="M360" s="34" t="s">
        <v>65</v>
      </c>
      <c r="N360" s="34" t="s">
        <v>11</v>
      </c>
      <c r="O360" s="34" t="s">
        <v>21</v>
      </c>
      <c r="P360" s="34" t="s">
        <v>22</v>
      </c>
      <c r="Q360" s="34" t="s">
        <v>71</v>
      </c>
      <c r="R360" s="140"/>
      <c r="S360" s="133"/>
      <c r="T360" s="37"/>
      <c r="U360" s="37"/>
      <c r="V360" s="37">
        <v>194.2</v>
      </c>
      <c r="W360" s="37"/>
      <c r="X360" s="37"/>
      <c r="Y360" s="37"/>
      <c r="Z360" s="38">
        <f t="shared" si="32"/>
        <v>194.2</v>
      </c>
      <c r="AA360" s="36">
        <v>2017</v>
      </c>
      <c r="AB360" s="77"/>
      <c r="AC360" s="104"/>
      <c r="AD360" s="105"/>
      <c r="AE360" s="106"/>
      <c r="AF360" s="26"/>
    </row>
    <row r="361" spans="1:32" s="31" customFormat="1" x14ac:dyDescent="0.25">
      <c r="A361" s="34" t="s">
        <v>11</v>
      </c>
      <c r="B361" s="34" t="s">
        <v>11</v>
      </c>
      <c r="C361" s="34" t="s">
        <v>18</v>
      </c>
      <c r="D361" s="36">
        <v>0</v>
      </c>
      <c r="E361" s="36">
        <v>4</v>
      </c>
      <c r="F361" s="36">
        <v>0</v>
      </c>
      <c r="G361" s="36">
        <v>9</v>
      </c>
      <c r="H361" s="34" t="s">
        <v>11</v>
      </c>
      <c r="I361" s="34" t="s">
        <v>19</v>
      </c>
      <c r="J361" s="34" t="s">
        <v>12</v>
      </c>
      <c r="K361" s="34" t="s">
        <v>11</v>
      </c>
      <c r="L361" s="34" t="s">
        <v>21</v>
      </c>
      <c r="M361" s="34" t="s">
        <v>65</v>
      </c>
      <c r="N361" s="34" t="s">
        <v>11</v>
      </c>
      <c r="O361" s="34" t="s">
        <v>21</v>
      </c>
      <c r="P361" s="34" t="s">
        <v>22</v>
      </c>
      <c r="Q361" s="34" t="s">
        <v>75</v>
      </c>
      <c r="R361" s="140"/>
      <c r="S361" s="133"/>
      <c r="T361" s="37"/>
      <c r="U361" s="37"/>
      <c r="V361" s="37">
        <v>285</v>
      </c>
      <c r="W361" s="37"/>
      <c r="X361" s="37"/>
      <c r="Y361" s="37"/>
      <c r="Z361" s="38">
        <f t="shared" si="32"/>
        <v>285</v>
      </c>
      <c r="AA361" s="36">
        <v>2017</v>
      </c>
      <c r="AB361" s="77"/>
      <c r="AC361" s="104"/>
      <c r="AD361" s="105"/>
      <c r="AE361" s="106"/>
      <c r="AF361" s="26"/>
    </row>
    <row r="362" spans="1:32" s="31" customFormat="1" x14ac:dyDescent="0.25">
      <c r="A362" s="34" t="s">
        <v>11</v>
      </c>
      <c r="B362" s="34" t="s">
        <v>11</v>
      </c>
      <c r="C362" s="34" t="s">
        <v>18</v>
      </c>
      <c r="D362" s="36">
        <v>0</v>
      </c>
      <c r="E362" s="36">
        <v>4</v>
      </c>
      <c r="F362" s="36">
        <v>0</v>
      </c>
      <c r="G362" s="36">
        <v>9</v>
      </c>
      <c r="H362" s="34" t="s">
        <v>11</v>
      </c>
      <c r="I362" s="34" t="s">
        <v>19</v>
      </c>
      <c r="J362" s="34" t="s">
        <v>12</v>
      </c>
      <c r="K362" s="34" t="s">
        <v>11</v>
      </c>
      <c r="L362" s="34" t="s">
        <v>21</v>
      </c>
      <c r="M362" s="34" t="s">
        <v>12</v>
      </c>
      <c r="N362" s="34" t="s">
        <v>11</v>
      </c>
      <c r="O362" s="34" t="s">
        <v>20</v>
      </c>
      <c r="P362" s="34" t="s">
        <v>22</v>
      </c>
      <c r="Q362" s="34" t="s">
        <v>66</v>
      </c>
      <c r="R362" s="140"/>
      <c r="S362" s="133"/>
      <c r="T362" s="37"/>
      <c r="U362" s="37"/>
      <c r="V362" s="37">
        <v>40</v>
      </c>
      <c r="W362" s="37"/>
      <c r="X362" s="37"/>
      <c r="Y362" s="37"/>
      <c r="Z362" s="38">
        <f t="shared" si="32"/>
        <v>40</v>
      </c>
      <c r="AA362" s="36">
        <v>2017</v>
      </c>
      <c r="AB362" s="77"/>
      <c r="AC362" s="104"/>
      <c r="AD362" s="105"/>
      <c r="AE362" s="106"/>
      <c r="AF362" s="26"/>
    </row>
    <row r="363" spans="1:32" s="31" customFormat="1" x14ac:dyDescent="0.25">
      <c r="A363" s="34" t="s">
        <v>11</v>
      </c>
      <c r="B363" s="34" t="s">
        <v>11</v>
      </c>
      <c r="C363" s="34" t="s">
        <v>18</v>
      </c>
      <c r="D363" s="36">
        <v>0</v>
      </c>
      <c r="E363" s="36">
        <v>4</v>
      </c>
      <c r="F363" s="36">
        <v>0</v>
      </c>
      <c r="G363" s="36">
        <v>9</v>
      </c>
      <c r="H363" s="34" t="s">
        <v>11</v>
      </c>
      <c r="I363" s="34" t="s">
        <v>19</v>
      </c>
      <c r="J363" s="34" t="s">
        <v>12</v>
      </c>
      <c r="K363" s="34" t="s">
        <v>11</v>
      </c>
      <c r="L363" s="34" t="s">
        <v>21</v>
      </c>
      <c r="M363" s="34" t="s">
        <v>65</v>
      </c>
      <c r="N363" s="34" t="s">
        <v>11</v>
      </c>
      <c r="O363" s="34" t="s">
        <v>21</v>
      </c>
      <c r="P363" s="34" t="s">
        <v>22</v>
      </c>
      <c r="Q363" s="34" t="s">
        <v>76</v>
      </c>
      <c r="R363" s="122"/>
      <c r="S363" s="120"/>
      <c r="T363" s="37"/>
      <c r="U363" s="37"/>
      <c r="V363" s="37">
        <v>346.1</v>
      </c>
      <c r="W363" s="37"/>
      <c r="X363" s="37"/>
      <c r="Y363" s="37"/>
      <c r="Z363" s="38">
        <f t="shared" si="32"/>
        <v>346.1</v>
      </c>
      <c r="AA363" s="36">
        <v>2017</v>
      </c>
      <c r="AB363" s="77"/>
      <c r="AC363" s="104"/>
      <c r="AD363" s="105"/>
      <c r="AE363" s="106"/>
      <c r="AF363" s="26"/>
    </row>
    <row r="364" spans="1:32" s="31" customFormat="1" ht="66.599999999999994" customHeight="1" x14ac:dyDescent="0.25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12" t="s">
        <v>203</v>
      </c>
      <c r="S364" s="10" t="s">
        <v>41</v>
      </c>
      <c r="T364" s="8"/>
      <c r="U364" s="8"/>
      <c r="V364" s="8">
        <v>0.54</v>
      </c>
      <c r="W364" s="8"/>
      <c r="X364" s="8"/>
      <c r="Y364" s="8"/>
      <c r="Z364" s="5">
        <f t="shared" ref="Z364:Z396" si="33">V364</f>
        <v>0.54</v>
      </c>
      <c r="AA364" s="10">
        <v>2017</v>
      </c>
      <c r="AB364" s="77"/>
      <c r="AC364" s="104"/>
      <c r="AD364" s="105"/>
      <c r="AE364" s="106"/>
      <c r="AF364" s="26"/>
    </row>
    <row r="365" spans="1:32" s="31" customFormat="1" x14ac:dyDescent="0.25">
      <c r="A365" s="34" t="s">
        <v>11</v>
      </c>
      <c r="B365" s="34" t="s">
        <v>11</v>
      </c>
      <c r="C365" s="34" t="s">
        <v>18</v>
      </c>
      <c r="D365" s="36">
        <v>0</v>
      </c>
      <c r="E365" s="36">
        <v>4</v>
      </c>
      <c r="F365" s="36">
        <v>0</v>
      </c>
      <c r="G365" s="36">
        <v>9</v>
      </c>
      <c r="H365" s="34" t="s">
        <v>11</v>
      </c>
      <c r="I365" s="34" t="s">
        <v>19</v>
      </c>
      <c r="J365" s="34" t="s">
        <v>12</v>
      </c>
      <c r="K365" s="34" t="s">
        <v>11</v>
      </c>
      <c r="L365" s="34" t="s">
        <v>11</v>
      </c>
      <c r="M365" s="34" t="s">
        <v>11</v>
      </c>
      <c r="N365" s="34" t="s">
        <v>11</v>
      </c>
      <c r="O365" s="34" t="s">
        <v>11</v>
      </c>
      <c r="P365" s="34" t="s">
        <v>11</v>
      </c>
      <c r="Q365" s="34" t="s">
        <v>11</v>
      </c>
      <c r="R365" s="121" t="s">
        <v>204</v>
      </c>
      <c r="S365" s="119" t="s">
        <v>40</v>
      </c>
      <c r="T365" s="37"/>
      <c r="U365" s="37"/>
      <c r="V365" s="38">
        <f>V366+V367+V368+V369</f>
        <v>991.8</v>
      </c>
      <c r="W365" s="37"/>
      <c r="X365" s="37"/>
      <c r="Y365" s="37"/>
      <c r="Z365" s="38">
        <f t="shared" si="33"/>
        <v>991.8</v>
      </c>
      <c r="AA365" s="36">
        <v>2017</v>
      </c>
      <c r="AB365" s="77"/>
      <c r="AC365" s="104"/>
      <c r="AD365" s="105"/>
      <c r="AE365" s="106"/>
      <c r="AF365" s="26"/>
    </row>
    <row r="366" spans="1:32" s="31" customFormat="1" x14ac:dyDescent="0.25">
      <c r="A366" s="34" t="s">
        <v>11</v>
      </c>
      <c r="B366" s="34" t="s">
        <v>11</v>
      </c>
      <c r="C366" s="34" t="s">
        <v>18</v>
      </c>
      <c r="D366" s="36">
        <v>0</v>
      </c>
      <c r="E366" s="36">
        <v>4</v>
      </c>
      <c r="F366" s="36">
        <v>0</v>
      </c>
      <c r="G366" s="36">
        <v>9</v>
      </c>
      <c r="H366" s="34" t="s">
        <v>11</v>
      </c>
      <c r="I366" s="34" t="s">
        <v>19</v>
      </c>
      <c r="J366" s="34" t="s">
        <v>12</v>
      </c>
      <c r="K366" s="34" t="s">
        <v>11</v>
      </c>
      <c r="L366" s="34" t="s">
        <v>21</v>
      </c>
      <c r="M366" s="34" t="s">
        <v>65</v>
      </c>
      <c r="N366" s="34" t="s">
        <v>11</v>
      </c>
      <c r="O366" s="34" t="s">
        <v>21</v>
      </c>
      <c r="P366" s="34" t="s">
        <v>22</v>
      </c>
      <c r="Q366" s="34" t="s">
        <v>71</v>
      </c>
      <c r="R366" s="140"/>
      <c r="S366" s="133"/>
      <c r="T366" s="37"/>
      <c r="U366" s="37"/>
      <c r="V366" s="37">
        <v>247.6</v>
      </c>
      <c r="W366" s="37"/>
      <c r="X366" s="37"/>
      <c r="Y366" s="37"/>
      <c r="Z366" s="38">
        <f t="shared" si="33"/>
        <v>247.6</v>
      </c>
      <c r="AA366" s="36">
        <v>2017</v>
      </c>
      <c r="AB366" s="77"/>
      <c r="AC366" s="104"/>
      <c r="AD366" s="105"/>
      <c r="AE366" s="106"/>
      <c r="AF366" s="26"/>
    </row>
    <row r="367" spans="1:32" s="31" customFormat="1" x14ac:dyDescent="0.25">
      <c r="A367" s="34" t="s">
        <v>11</v>
      </c>
      <c r="B367" s="34" t="s">
        <v>11</v>
      </c>
      <c r="C367" s="34" t="s">
        <v>18</v>
      </c>
      <c r="D367" s="36">
        <v>0</v>
      </c>
      <c r="E367" s="36">
        <v>4</v>
      </c>
      <c r="F367" s="36">
        <v>0</v>
      </c>
      <c r="G367" s="36">
        <v>9</v>
      </c>
      <c r="H367" s="34" t="s">
        <v>11</v>
      </c>
      <c r="I367" s="34" t="s">
        <v>19</v>
      </c>
      <c r="J367" s="34" t="s">
        <v>12</v>
      </c>
      <c r="K367" s="34" t="s">
        <v>11</v>
      </c>
      <c r="L367" s="34" t="s">
        <v>21</v>
      </c>
      <c r="M367" s="34" t="s">
        <v>65</v>
      </c>
      <c r="N367" s="34" t="s">
        <v>11</v>
      </c>
      <c r="O367" s="34" t="s">
        <v>21</v>
      </c>
      <c r="P367" s="34" t="s">
        <v>22</v>
      </c>
      <c r="Q367" s="34" t="s">
        <v>75</v>
      </c>
      <c r="R367" s="140"/>
      <c r="S367" s="133"/>
      <c r="T367" s="37"/>
      <c r="U367" s="37"/>
      <c r="V367" s="37">
        <v>307.5</v>
      </c>
      <c r="W367" s="37"/>
      <c r="X367" s="37"/>
      <c r="Y367" s="37"/>
      <c r="Z367" s="38">
        <f t="shared" si="33"/>
        <v>307.5</v>
      </c>
      <c r="AA367" s="36">
        <v>2017</v>
      </c>
      <c r="AB367" s="77"/>
      <c r="AC367" s="104"/>
      <c r="AD367" s="105"/>
      <c r="AE367" s="106"/>
      <c r="AF367" s="26"/>
    </row>
    <row r="368" spans="1:32" s="31" customFormat="1" x14ac:dyDescent="0.25">
      <c r="A368" s="34" t="s">
        <v>11</v>
      </c>
      <c r="B368" s="34" t="s">
        <v>11</v>
      </c>
      <c r="C368" s="34" t="s">
        <v>18</v>
      </c>
      <c r="D368" s="36">
        <v>0</v>
      </c>
      <c r="E368" s="36">
        <v>4</v>
      </c>
      <c r="F368" s="36">
        <v>0</v>
      </c>
      <c r="G368" s="36">
        <v>9</v>
      </c>
      <c r="H368" s="34" t="s">
        <v>11</v>
      </c>
      <c r="I368" s="34" t="s">
        <v>19</v>
      </c>
      <c r="J368" s="34" t="s">
        <v>12</v>
      </c>
      <c r="K368" s="34" t="s">
        <v>11</v>
      </c>
      <c r="L368" s="34" t="s">
        <v>21</v>
      </c>
      <c r="M368" s="34" t="s">
        <v>12</v>
      </c>
      <c r="N368" s="34" t="s">
        <v>11</v>
      </c>
      <c r="O368" s="34" t="s">
        <v>20</v>
      </c>
      <c r="P368" s="34" t="s">
        <v>22</v>
      </c>
      <c r="Q368" s="34" t="s">
        <v>66</v>
      </c>
      <c r="R368" s="140"/>
      <c r="S368" s="133"/>
      <c r="T368" s="37"/>
      <c r="U368" s="37"/>
      <c r="V368" s="37">
        <v>40</v>
      </c>
      <c r="W368" s="37"/>
      <c r="X368" s="37"/>
      <c r="Y368" s="37"/>
      <c r="Z368" s="38">
        <f t="shared" si="33"/>
        <v>40</v>
      </c>
      <c r="AA368" s="36">
        <v>2017</v>
      </c>
      <c r="AB368" s="77"/>
      <c r="AC368" s="104"/>
      <c r="AD368" s="105"/>
      <c r="AE368" s="106"/>
      <c r="AF368" s="26"/>
    </row>
    <row r="369" spans="1:32" s="31" customFormat="1" x14ac:dyDescent="0.25">
      <c r="A369" s="34" t="s">
        <v>11</v>
      </c>
      <c r="B369" s="34" t="s">
        <v>11</v>
      </c>
      <c r="C369" s="34" t="s">
        <v>18</v>
      </c>
      <c r="D369" s="36">
        <v>0</v>
      </c>
      <c r="E369" s="36">
        <v>4</v>
      </c>
      <c r="F369" s="36">
        <v>0</v>
      </c>
      <c r="G369" s="36">
        <v>9</v>
      </c>
      <c r="H369" s="34" t="s">
        <v>11</v>
      </c>
      <c r="I369" s="34" t="s">
        <v>19</v>
      </c>
      <c r="J369" s="34" t="s">
        <v>12</v>
      </c>
      <c r="K369" s="34" t="s">
        <v>11</v>
      </c>
      <c r="L369" s="34" t="s">
        <v>21</v>
      </c>
      <c r="M369" s="34" t="s">
        <v>65</v>
      </c>
      <c r="N369" s="34" t="s">
        <v>11</v>
      </c>
      <c r="O369" s="34" t="s">
        <v>21</v>
      </c>
      <c r="P369" s="34" t="s">
        <v>22</v>
      </c>
      <c r="Q369" s="34" t="s">
        <v>76</v>
      </c>
      <c r="R369" s="122"/>
      <c r="S369" s="120"/>
      <c r="T369" s="37"/>
      <c r="U369" s="37"/>
      <c r="V369" s="37">
        <v>396.7</v>
      </c>
      <c r="W369" s="37"/>
      <c r="X369" s="37"/>
      <c r="Y369" s="37"/>
      <c r="Z369" s="38">
        <f t="shared" si="33"/>
        <v>396.7</v>
      </c>
      <c r="AA369" s="36">
        <v>2017</v>
      </c>
      <c r="AB369" s="77"/>
      <c r="AC369" s="104"/>
      <c r="AD369" s="105"/>
      <c r="AE369" s="106"/>
      <c r="AF369" s="26"/>
    </row>
    <row r="370" spans="1:32" s="31" customFormat="1" ht="60" x14ac:dyDescent="0.25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12" t="s">
        <v>203</v>
      </c>
      <c r="S370" s="10" t="s">
        <v>41</v>
      </c>
      <c r="T370" s="8"/>
      <c r="U370" s="8"/>
      <c r="V370" s="8">
        <v>0.6</v>
      </c>
      <c r="W370" s="8"/>
      <c r="X370" s="8"/>
      <c r="Y370" s="8"/>
      <c r="Z370" s="5">
        <f t="shared" si="33"/>
        <v>0.6</v>
      </c>
      <c r="AA370" s="10">
        <v>2017</v>
      </c>
      <c r="AB370" s="77"/>
      <c r="AC370" s="104"/>
      <c r="AD370" s="105"/>
      <c r="AE370" s="106"/>
      <c r="AF370" s="26"/>
    </row>
    <row r="371" spans="1:32" s="31" customFormat="1" x14ac:dyDescent="0.25">
      <c r="A371" s="34" t="s">
        <v>11</v>
      </c>
      <c r="B371" s="34" t="s">
        <v>11</v>
      </c>
      <c r="C371" s="34" t="s">
        <v>18</v>
      </c>
      <c r="D371" s="36">
        <v>0</v>
      </c>
      <c r="E371" s="36">
        <v>4</v>
      </c>
      <c r="F371" s="36">
        <v>0</v>
      </c>
      <c r="G371" s="36">
        <v>9</v>
      </c>
      <c r="H371" s="34" t="s">
        <v>11</v>
      </c>
      <c r="I371" s="34" t="s">
        <v>19</v>
      </c>
      <c r="J371" s="34" t="s">
        <v>12</v>
      </c>
      <c r="K371" s="34" t="s">
        <v>11</v>
      </c>
      <c r="L371" s="34" t="s">
        <v>11</v>
      </c>
      <c r="M371" s="34" t="s">
        <v>11</v>
      </c>
      <c r="N371" s="34" t="s">
        <v>11</v>
      </c>
      <c r="O371" s="34" t="s">
        <v>11</v>
      </c>
      <c r="P371" s="34" t="s">
        <v>11</v>
      </c>
      <c r="Q371" s="34" t="s">
        <v>11</v>
      </c>
      <c r="R371" s="121" t="s">
        <v>205</v>
      </c>
      <c r="S371" s="119" t="s">
        <v>40</v>
      </c>
      <c r="T371" s="37"/>
      <c r="U371" s="37"/>
      <c r="V371" s="38">
        <f>V372+V373+V374+V375</f>
        <v>750.59999999999991</v>
      </c>
      <c r="W371" s="37"/>
      <c r="X371" s="37"/>
      <c r="Y371" s="37"/>
      <c r="Z371" s="38">
        <f t="shared" si="33"/>
        <v>750.59999999999991</v>
      </c>
      <c r="AA371" s="36">
        <v>2017</v>
      </c>
      <c r="AB371" s="77"/>
      <c r="AC371" s="104"/>
      <c r="AD371" s="105"/>
      <c r="AE371" s="106"/>
      <c r="AF371" s="26"/>
    </row>
    <row r="372" spans="1:32" s="31" customFormat="1" x14ac:dyDescent="0.25">
      <c r="A372" s="34" t="s">
        <v>11</v>
      </c>
      <c r="B372" s="34" t="s">
        <v>11</v>
      </c>
      <c r="C372" s="34" t="s">
        <v>18</v>
      </c>
      <c r="D372" s="36">
        <v>0</v>
      </c>
      <c r="E372" s="36">
        <v>4</v>
      </c>
      <c r="F372" s="36">
        <v>0</v>
      </c>
      <c r="G372" s="36">
        <v>9</v>
      </c>
      <c r="H372" s="34" t="s">
        <v>11</v>
      </c>
      <c r="I372" s="34" t="s">
        <v>19</v>
      </c>
      <c r="J372" s="34" t="s">
        <v>12</v>
      </c>
      <c r="K372" s="34" t="s">
        <v>11</v>
      </c>
      <c r="L372" s="34" t="s">
        <v>21</v>
      </c>
      <c r="M372" s="34" t="s">
        <v>65</v>
      </c>
      <c r="N372" s="34" t="s">
        <v>11</v>
      </c>
      <c r="O372" s="34" t="s">
        <v>21</v>
      </c>
      <c r="P372" s="34" t="s">
        <v>22</v>
      </c>
      <c r="Q372" s="34" t="s">
        <v>71</v>
      </c>
      <c r="R372" s="140"/>
      <c r="S372" s="133"/>
      <c r="T372" s="37"/>
      <c r="U372" s="37"/>
      <c r="V372" s="37">
        <v>177.7</v>
      </c>
      <c r="W372" s="37"/>
      <c r="X372" s="37"/>
      <c r="Y372" s="37"/>
      <c r="Z372" s="38">
        <f t="shared" si="33"/>
        <v>177.7</v>
      </c>
      <c r="AA372" s="36">
        <v>2017</v>
      </c>
      <c r="AB372" s="77"/>
      <c r="AC372" s="104"/>
      <c r="AD372" s="105"/>
      <c r="AE372" s="106"/>
      <c r="AF372" s="26"/>
    </row>
    <row r="373" spans="1:32" s="31" customFormat="1" x14ac:dyDescent="0.25">
      <c r="A373" s="34" t="s">
        <v>11</v>
      </c>
      <c r="B373" s="34" t="s">
        <v>11</v>
      </c>
      <c r="C373" s="34" t="s">
        <v>18</v>
      </c>
      <c r="D373" s="36">
        <v>0</v>
      </c>
      <c r="E373" s="36">
        <v>4</v>
      </c>
      <c r="F373" s="36">
        <v>0</v>
      </c>
      <c r="G373" s="36">
        <v>9</v>
      </c>
      <c r="H373" s="34" t="s">
        <v>11</v>
      </c>
      <c r="I373" s="34" t="s">
        <v>19</v>
      </c>
      <c r="J373" s="34" t="s">
        <v>12</v>
      </c>
      <c r="K373" s="34" t="s">
        <v>11</v>
      </c>
      <c r="L373" s="34" t="s">
        <v>21</v>
      </c>
      <c r="M373" s="34" t="s">
        <v>65</v>
      </c>
      <c r="N373" s="34" t="s">
        <v>11</v>
      </c>
      <c r="O373" s="34" t="s">
        <v>21</v>
      </c>
      <c r="P373" s="34" t="s">
        <v>22</v>
      </c>
      <c r="Q373" s="34" t="s">
        <v>75</v>
      </c>
      <c r="R373" s="140"/>
      <c r="S373" s="133"/>
      <c r="T373" s="37"/>
      <c r="U373" s="37"/>
      <c r="V373" s="37">
        <v>232.7</v>
      </c>
      <c r="W373" s="37"/>
      <c r="X373" s="37"/>
      <c r="Y373" s="37"/>
      <c r="Z373" s="38">
        <f t="shared" si="33"/>
        <v>232.7</v>
      </c>
      <c r="AA373" s="36">
        <v>2017</v>
      </c>
      <c r="AB373" s="77"/>
      <c r="AC373" s="104"/>
      <c r="AD373" s="105"/>
      <c r="AE373" s="106"/>
      <c r="AF373" s="26"/>
    </row>
    <row r="374" spans="1:32" s="31" customFormat="1" x14ac:dyDescent="0.25">
      <c r="A374" s="34" t="s">
        <v>11</v>
      </c>
      <c r="B374" s="34" t="s">
        <v>11</v>
      </c>
      <c r="C374" s="34" t="s">
        <v>18</v>
      </c>
      <c r="D374" s="36">
        <v>0</v>
      </c>
      <c r="E374" s="36">
        <v>4</v>
      </c>
      <c r="F374" s="36">
        <v>0</v>
      </c>
      <c r="G374" s="36">
        <v>9</v>
      </c>
      <c r="H374" s="34" t="s">
        <v>11</v>
      </c>
      <c r="I374" s="34" t="s">
        <v>19</v>
      </c>
      <c r="J374" s="34" t="s">
        <v>12</v>
      </c>
      <c r="K374" s="34" t="s">
        <v>11</v>
      </c>
      <c r="L374" s="34" t="s">
        <v>21</v>
      </c>
      <c r="M374" s="34" t="s">
        <v>12</v>
      </c>
      <c r="N374" s="34" t="s">
        <v>11</v>
      </c>
      <c r="O374" s="34" t="s">
        <v>20</v>
      </c>
      <c r="P374" s="34" t="s">
        <v>22</v>
      </c>
      <c r="Q374" s="34" t="s">
        <v>66</v>
      </c>
      <c r="R374" s="140"/>
      <c r="S374" s="133"/>
      <c r="T374" s="37"/>
      <c r="U374" s="37"/>
      <c r="V374" s="37">
        <v>40</v>
      </c>
      <c r="W374" s="37"/>
      <c r="X374" s="37"/>
      <c r="Y374" s="37"/>
      <c r="Z374" s="38">
        <f t="shared" si="33"/>
        <v>40</v>
      </c>
      <c r="AA374" s="36">
        <v>2017</v>
      </c>
      <c r="AB374" s="77"/>
      <c r="AC374" s="104"/>
      <c r="AD374" s="105"/>
      <c r="AE374" s="106"/>
      <c r="AF374" s="26"/>
    </row>
    <row r="375" spans="1:32" s="31" customFormat="1" x14ac:dyDescent="0.25">
      <c r="A375" s="34" t="s">
        <v>11</v>
      </c>
      <c r="B375" s="34" t="s">
        <v>11</v>
      </c>
      <c r="C375" s="34" t="s">
        <v>18</v>
      </c>
      <c r="D375" s="36">
        <v>0</v>
      </c>
      <c r="E375" s="36">
        <v>4</v>
      </c>
      <c r="F375" s="36">
        <v>0</v>
      </c>
      <c r="G375" s="36">
        <v>9</v>
      </c>
      <c r="H375" s="34" t="s">
        <v>11</v>
      </c>
      <c r="I375" s="34" t="s">
        <v>19</v>
      </c>
      <c r="J375" s="34" t="s">
        <v>12</v>
      </c>
      <c r="K375" s="34" t="s">
        <v>11</v>
      </c>
      <c r="L375" s="34" t="s">
        <v>21</v>
      </c>
      <c r="M375" s="34" t="s">
        <v>65</v>
      </c>
      <c r="N375" s="34" t="s">
        <v>11</v>
      </c>
      <c r="O375" s="34" t="s">
        <v>21</v>
      </c>
      <c r="P375" s="34" t="s">
        <v>22</v>
      </c>
      <c r="Q375" s="34" t="s">
        <v>76</v>
      </c>
      <c r="R375" s="122"/>
      <c r="S375" s="120"/>
      <c r="T375" s="37"/>
      <c r="U375" s="37"/>
      <c r="V375" s="37">
        <v>300.2</v>
      </c>
      <c r="W375" s="37"/>
      <c r="X375" s="37"/>
      <c r="Y375" s="37"/>
      <c r="Z375" s="38">
        <f t="shared" si="33"/>
        <v>300.2</v>
      </c>
      <c r="AA375" s="36">
        <v>2017</v>
      </c>
      <c r="AB375" s="77"/>
      <c r="AC375" s="104"/>
      <c r="AD375" s="105"/>
      <c r="AE375" s="106"/>
      <c r="AF375" s="26"/>
    </row>
    <row r="376" spans="1:32" s="31" customFormat="1" ht="60" x14ac:dyDescent="0.25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12" t="s">
        <v>203</v>
      </c>
      <c r="S376" s="10" t="s">
        <v>41</v>
      </c>
      <c r="T376" s="8"/>
      <c r="U376" s="8"/>
      <c r="V376" s="8">
        <v>0.5</v>
      </c>
      <c r="W376" s="8"/>
      <c r="X376" s="8"/>
      <c r="Y376" s="8"/>
      <c r="Z376" s="5">
        <f t="shared" si="33"/>
        <v>0.5</v>
      </c>
      <c r="AA376" s="10">
        <v>2017</v>
      </c>
      <c r="AB376" s="77"/>
      <c r="AC376" s="104"/>
      <c r="AD376" s="105"/>
      <c r="AE376" s="106"/>
      <c r="AF376" s="26"/>
    </row>
    <row r="377" spans="1:32" s="31" customFormat="1" x14ac:dyDescent="0.25">
      <c r="A377" s="34" t="s">
        <v>11</v>
      </c>
      <c r="B377" s="34" t="s">
        <v>11</v>
      </c>
      <c r="C377" s="34" t="s">
        <v>18</v>
      </c>
      <c r="D377" s="36">
        <v>0</v>
      </c>
      <c r="E377" s="36">
        <v>4</v>
      </c>
      <c r="F377" s="36">
        <v>0</v>
      </c>
      <c r="G377" s="36">
        <v>9</v>
      </c>
      <c r="H377" s="34" t="s">
        <v>11</v>
      </c>
      <c r="I377" s="34" t="s">
        <v>19</v>
      </c>
      <c r="J377" s="34" t="s">
        <v>12</v>
      </c>
      <c r="K377" s="34" t="s">
        <v>11</v>
      </c>
      <c r="L377" s="34" t="s">
        <v>11</v>
      </c>
      <c r="M377" s="34" t="s">
        <v>11</v>
      </c>
      <c r="N377" s="34" t="s">
        <v>11</v>
      </c>
      <c r="O377" s="34" t="s">
        <v>11</v>
      </c>
      <c r="P377" s="34" t="s">
        <v>11</v>
      </c>
      <c r="Q377" s="34" t="s">
        <v>11</v>
      </c>
      <c r="R377" s="121" t="s">
        <v>206</v>
      </c>
      <c r="S377" s="119" t="s">
        <v>40</v>
      </c>
      <c r="T377" s="37"/>
      <c r="U377" s="37"/>
      <c r="V377" s="38">
        <f>V378+V379+V380</f>
        <v>473.2</v>
      </c>
      <c r="W377" s="37"/>
      <c r="X377" s="37"/>
      <c r="Y377" s="37"/>
      <c r="Z377" s="38">
        <f t="shared" si="33"/>
        <v>473.2</v>
      </c>
      <c r="AA377" s="36">
        <v>2017</v>
      </c>
      <c r="AB377" s="77"/>
      <c r="AC377" s="104"/>
      <c r="AD377" s="105"/>
      <c r="AE377" s="106"/>
      <c r="AF377" s="26"/>
    </row>
    <row r="378" spans="1:32" s="31" customFormat="1" x14ac:dyDescent="0.25">
      <c r="A378" s="34" t="s">
        <v>11</v>
      </c>
      <c r="B378" s="34" t="s">
        <v>11</v>
      </c>
      <c r="C378" s="34" t="s">
        <v>18</v>
      </c>
      <c r="D378" s="36">
        <v>0</v>
      </c>
      <c r="E378" s="36">
        <v>4</v>
      </c>
      <c r="F378" s="36">
        <v>0</v>
      </c>
      <c r="G378" s="36">
        <v>9</v>
      </c>
      <c r="H378" s="34" t="s">
        <v>11</v>
      </c>
      <c r="I378" s="34" t="s">
        <v>19</v>
      </c>
      <c r="J378" s="34" t="s">
        <v>12</v>
      </c>
      <c r="K378" s="34" t="s">
        <v>11</v>
      </c>
      <c r="L378" s="34" t="s">
        <v>21</v>
      </c>
      <c r="M378" s="34" t="s">
        <v>65</v>
      </c>
      <c r="N378" s="34" t="s">
        <v>11</v>
      </c>
      <c r="O378" s="34" t="s">
        <v>21</v>
      </c>
      <c r="P378" s="34" t="s">
        <v>22</v>
      </c>
      <c r="Q378" s="34" t="s">
        <v>71</v>
      </c>
      <c r="R378" s="140"/>
      <c r="S378" s="133"/>
      <c r="T378" s="37"/>
      <c r="U378" s="37"/>
      <c r="V378" s="37">
        <v>178.9</v>
      </c>
      <c r="W378" s="37"/>
      <c r="X378" s="37"/>
      <c r="Y378" s="37"/>
      <c r="Z378" s="38">
        <f t="shared" si="33"/>
        <v>178.9</v>
      </c>
      <c r="AA378" s="36">
        <v>2017</v>
      </c>
      <c r="AB378" s="77"/>
      <c r="AC378" s="104"/>
      <c r="AD378" s="105"/>
      <c r="AE378" s="106"/>
      <c r="AF378" s="26"/>
    </row>
    <row r="379" spans="1:32" s="31" customFormat="1" x14ac:dyDescent="0.25">
      <c r="A379" s="34" t="s">
        <v>11</v>
      </c>
      <c r="B379" s="34" t="s">
        <v>11</v>
      </c>
      <c r="C379" s="34" t="s">
        <v>18</v>
      </c>
      <c r="D379" s="36">
        <v>0</v>
      </c>
      <c r="E379" s="36">
        <v>4</v>
      </c>
      <c r="F379" s="36">
        <v>0</v>
      </c>
      <c r="G379" s="36">
        <v>9</v>
      </c>
      <c r="H379" s="34" t="s">
        <v>11</v>
      </c>
      <c r="I379" s="34" t="s">
        <v>19</v>
      </c>
      <c r="J379" s="34" t="s">
        <v>12</v>
      </c>
      <c r="K379" s="34" t="s">
        <v>11</v>
      </c>
      <c r="L379" s="34" t="s">
        <v>21</v>
      </c>
      <c r="M379" s="34" t="s">
        <v>65</v>
      </c>
      <c r="N379" s="34" t="s">
        <v>11</v>
      </c>
      <c r="O379" s="34" t="s">
        <v>21</v>
      </c>
      <c r="P379" s="34" t="s">
        <v>22</v>
      </c>
      <c r="Q379" s="34" t="s">
        <v>75</v>
      </c>
      <c r="R379" s="140"/>
      <c r="S379" s="133"/>
      <c r="T379" s="37"/>
      <c r="U379" s="37"/>
      <c r="V379" s="37">
        <v>105</v>
      </c>
      <c r="W379" s="37"/>
      <c r="X379" s="37"/>
      <c r="Y379" s="37"/>
      <c r="Z379" s="38">
        <f t="shared" si="33"/>
        <v>105</v>
      </c>
      <c r="AA379" s="36">
        <v>2017</v>
      </c>
      <c r="AB379" s="77"/>
      <c r="AC379" s="104"/>
      <c r="AD379" s="105"/>
      <c r="AE379" s="106"/>
      <c r="AF379" s="26"/>
    </row>
    <row r="380" spans="1:32" s="31" customFormat="1" x14ac:dyDescent="0.25">
      <c r="A380" s="34" t="s">
        <v>11</v>
      </c>
      <c r="B380" s="34" t="s">
        <v>11</v>
      </c>
      <c r="C380" s="34" t="s">
        <v>18</v>
      </c>
      <c r="D380" s="36">
        <v>0</v>
      </c>
      <c r="E380" s="36">
        <v>4</v>
      </c>
      <c r="F380" s="36">
        <v>0</v>
      </c>
      <c r="G380" s="36">
        <v>9</v>
      </c>
      <c r="H380" s="34" t="s">
        <v>11</v>
      </c>
      <c r="I380" s="34" t="s">
        <v>19</v>
      </c>
      <c r="J380" s="34" t="s">
        <v>12</v>
      </c>
      <c r="K380" s="34" t="s">
        <v>11</v>
      </c>
      <c r="L380" s="34" t="s">
        <v>21</v>
      </c>
      <c r="M380" s="34" t="s">
        <v>65</v>
      </c>
      <c r="N380" s="34" t="s">
        <v>11</v>
      </c>
      <c r="O380" s="34" t="s">
        <v>21</v>
      </c>
      <c r="P380" s="34" t="s">
        <v>22</v>
      </c>
      <c r="Q380" s="34" t="s">
        <v>76</v>
      </c>
      <c r="R380" s="122"/>
      <c r="S380" s="120"/>
      <c r="T380" s="37"/>
      <c r="U380" s="37"/>
      <c r="V380" s="37">
        <v>189.3</v>
      </c>
      <c r="W380" s="37"/>
      <c r="X380" s="37"/>
      <c r="Y380" s="37"/>
      <c r="Z380" s="38">
        <f t="shared" si="33"/>
        <v>189.3</v>
      </c>
      <c r="AA380" s="36">
        <v>2017</v>
      </c>
      <c r="AB380" s="77"/>
      <c r="AC380" s="104"/>
      <c r="AD380" s="105"/>
      <c r="AE380" s="106"/>
      <c r="AF380" s="26"/>
    </row>
    <row r="381" spans="1:32" s="31" customFormat="1" ht="30" x14ac:dyDescent="0.25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12" t="s">
        <v>207</v>
      </c>
      <c r="S381" s="10" t="s">
        <v>3</v>
      </c>
      <c r="T381" s="8"/>
      <c r="U381" s="8"/>
      <c r="V381" s="8">
        <v>176</v>
      </c>
      <c r="W381" s="8"/>
      <c r="X381" s="8"/>
      <c r="Y381" s="8"/>
      <c r="Z381" s="5">
        <f t="shared" si="33"/>
        <v>176</v>
      </c>
      <c r="AA381" s="10">
        <v>2017</v>
      </c>
      <c r="AB381" s="77"/>
      <c r="AC381" s="104"/>
      <c r="AD381" s="105"/>
      <c r="AE381" s="106"/>
      <c r="AF381" s="26"/>
    </row>
    <row r="382" spans="1:32" s="31" customFormat="1" x14ac:dyDescent="0.25">
      <c r="A382" s="34" t="s">
        <v>11</v>
      </c>
      <c r="B382" s="34" t="s">
        <v>11</v>
      </c>
      <c r="C382" s="34" t="s">
        <v>18</v>
      </c>
      <c r="D382" s="36">
        <v>0</v>
      </c>
      <c r="E382" s="36">
        <v>4</v>
      </c>
      <c r="F382" s="36">
        <v>0</v>
      </c>
      <c r="G382" s="36">
        <v>9</v>
      </c>
      <c r="H382" s="34" t="s">
        <v>11</v>
      </c>
      <c r="I382" s="34" t="s">
        <v>19</v>
      </c>
      <c r="J382" s="34" t="s">
        <v>12</v>
      </c>
      <c r="K382" s="34" t="s">
        <v>11</v>
      </c>
      <c r="L382" s="34" t="s">
        <v>11</v>
      </c>
      <c r="M382" s="34" t="s">
        <v>11</v>
      </c>
      <c r="N382" s="34" t="s">
        <v>11</v>
      </c>
      <c r="O382" s="34" t="s">
        <v>11</v>
      </c>
      <c r="P382" s="34" t="s">
        <v>11</v>
      </c>
      <c r="Q382" s="34" t="s">
        <v>11</v>
      </c>
      <c r="R382" s="121" t="s">
        <v>208</v>
      </c>
      <c r="S382" s="119" t="s">
        <v>40</v>
      </c>
      <c r="T382" s="37"/>
      <c r="U382" s="37"/>
      <c r="V382" s="38">
        <f>V383+V384+V385</f>
        <v>994.9</v>
      </c>
      <c r="W382" s="37"/>
      <c r="X382" s="37"/>
      <c r="Y382" s="37"/>
      <c r="Z382" s="38">
        <f t="shared" si="33"/>
        <v>994.9</v>
      </c>
      <c r="AA382" s="36">
        <v>2017</v>
      </c>
      <c r="AB382" s="77"/>
      <c r="AC382" s="104"/>
      <c r="AD382" s="105"/>
      <c r="AE382" s="106"/>
      <c r="AF382" s="26"/>
    </row>
    <row r="383" spans="1:32" s="31" customFormat="1" x14ac:dyDescent="0.25">
      <c r="A383" s="34" t="s">
        <v>11</v>
      </c>
      <c r="B383" s="34" t="s">
        <v>11</v>
      </c>
      <c r="C383" s="34" t="s">
        <v>18</v>
      </c>
      <c r="D383" s="36">
        <v>0</v>
      </c>
      <c r="E383" s="36">
        <v>4</v>
      </c>
      <c r="F383" s="36">
        <v>0</v>
      </c>
      <c r="G383" s="36">
        <v>9</v>
      </c>
      <c r="H383" s="34" t="s">
        <v>11</v>
      </c>
      <c r="I383" s="34" t="s">
        <v>19</v>
      </c>
      <c r="J383" s="34" t="s">
        <v>12</v>
      </c>
      <c r="K383" s="34" t="s">
        <v>11</v>
      </c>
      <c r="L383" s="34" t="s">
        <v>21</v>
      </c>
      <c r="M383" s="34" t="s">
        <v>65</v>
      </c>
      <c r="N383" s="34" t="s">
        <v>11</v>
      </c>
      <c r="O383" s="34" t="s">
        <v>21</v>
      </c>
      <c r="P383" s="34" t="s">
        <v>22</v>
      </c>
      <c r="Q383" s="34" t="s">
        <v>71</v>
      </c>
      <c r="R383" s="140"/>
      <c r="S383" s="133"/>
      <c r="T383" s="37"/>
      <c r="U383" s="37"/>
      <c r="V383" s="37">
        <v>447</v>
      </c>
      <c r="W383" s="37"/>
      <c r="X383" s="37"/>
      <c r="Y383" s="37"/>
      <c r="Z383" s="38">
        <f t="shared" si="33"/>
        <v>447</v>
      </c>
      <c r="AA383" s="36">
        <v>2017</v>
      </c>
      <c r="AB383" s="77"/>
      <c r="AC383" s="104"/>
      <c r="AD383" s="105"/>
      <c r="AE383" s="106"/>
      <c r="AF383" s="26"/>
    </row>
    <row r="384" spans="1:32" s="31" customFormat="1" x14ac:dyDescent="0.25">
      <c r="A384" s="34" t="s">
        <v>11</v>
      </c>
      <c r="B384" s="34" t="s">
        <v>11</v>
      </c>
      <c r="C384" s="34" t="s">
        <v>18</v>
      </c>
      <c r="D384" s="36">
        <v>0</v>
      </c>
      <c r="E384" s="36">
        <v>4</v>
      </c>
      <c r="F384" s="36">
        <v>0</v>
      </c>
      <c r="G384" s="36">
        <v>9</v>
      </c>
      <c r="H384" s="34" t="s">
        <v>11</v>
      </c>
      <c r="I384" s="34" t="s">
        <v>19</v>
      </c>
      <c r="J384" s="34" t="s">
        <v>12</v>
      </c>
      <c r="K384" s="34" t="s">
        <v>11</v>
      </c>
      <c r="L384" s="34" t="s">
        <v>21</v>
      </c>
      <c r="M384" s="34" t="s">
        <v>65</v>
      </c>
      <c r="N384" s="34" t="s">
        <v>11</v>
      </c>
      <c r="O384" s="34" t="s">
        <v>21</v>
      </c>
      <c r="P384" s="34" t="s">
        <v>22</v>
      </c>
      <c r="Q384" s="34" t="s">
        <v>75</v>
      </c>
      <c r="R384" s="140"/>
      <c r="S384" s="133"/>
      <c r="T384" s="37"/>
      <c r="U384" s="37"/>
      <c r="V384" s="37">
        <v>150</v>
      </c>
      <c r="W384" s="37"/>
      <c r="X384" s="37"/>
      <c r="Y384" s="37"/>
      <c r="Z384" s="38">
        <f t="shared" si="33"/>
        <v>150</v>
      </c>
      <c r="AA384" s="36">
        <v>2017</v>
      </c>
      <c r="AB384" s="77"/>
      <c r="AC384" s="104"/>
      <c r="AD384" s="105"/>
      <c r="AE384" s="106"/>
      <c r="AF384" s="26"/>
    </row>
    <row r="385" spans="1:32" s="31" customFormat="1" x14ac:dyDescent="0.25">
      <c r="A385" s="34" t="s">
        <v>11</v>
      </c>
      <c r="B385" s="34" t="s">
        <v>11</v>
      </c>
      <c r="C385" s="34" t="s">
        <v>18</v>
      </c>
      <c r="D385" s="36">
        <v>0</v>
      </c>
      <c r="E385" s="36">
        <v>4</v>
      </c>
      <c r="F385" s="36">
        <v>0</v>
      </c>
      <c r="G385" s="36">
        <v>9</v>
      </c>
      <c r="H385" s="34" t="s">
        <v>11</v>
      </c>
      <c r="I385" s="34" t="s">
        <v>19</v>
      </c>
      <c r="J385" s="34" t="s">
        <v>12</v>
      </c>
      <c r="K385" s="34" t="s">
        <v>11</v>
      </c>
      <c r="L385" s="34" t="s">
        <v>21</v>
      </c>
      <c r="M385" s="34" t="s">
        <v>65</v>
      </c>
      <c r="N385" s="34" t="s">
        <v>11</v>
      </c>
      <c r="O385" s="34" t="s">
        <v>21</v>
      </c>
      <c r="P385" s="34" t="s">
        <v>22</v>
      </c>
      <c r="Q385" s="34" t="s">
        <v>76</v>
      </c>
      <c r="R385" s="122"/>
      <c r="S385" s="120"/>
      <c r="T385" s="37"/>
      <c r="U385" s="37"/>
      <c r="V385" s="37">
        <v>397.9</v>
      </c>
      <c r="W385" s="37"/>
      <c r="X385" s="37"/>
      <c r="Y385" s="37"/>
      <c r="Z385" s="38">
        <f t="shared" si="33"/>
        <v>397.9</v>
      </c>
      <c r="AA385" s="36">
        <v>2017</v>
      </c>
      <c r="AB385" s="77"/>
      <c r="AC385" s="104"/>
      <c r="AD385" s="105"/>
      <c r="AE385" s="106"/>
      <c r="AF385" s="26"/>
    </row>
    <row r="386" spans="1:32" s="31" customFormat="1" ht="60" x14ac:dyDescent="0.25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12" t="s">
        <v>203</v>
      </c>
      <c r="S386" s="10" t="s">
        <v>41</v>
      </c>
      <c r="T386" s="8"/>
      <c r="U386" s="8"/>
      <c r="V386" s="8">
        <v>0.6</v>
      </c>
      <c r="W386" s="8"/>
      <c r="X386" s="8"/>
      <c r="Y386" s="8"/>
      <c r="Z386" s="5">
        <f t="shared" si="33"/>
        <v>0.6</v>
      </c>
      <c r="AA386" s="10">
        <v>2017</v>
      </c>
      <c r="AB386" s="77"/>
      <c r="AC386" s="104"/>
      <c r="AD386" s="105"/>
      <c r="AE386" s="106"/>
      <c r="AF386" s="26"/>
    </row>
    <row r="387" spans="1:32" s="31" customFormat="1" x14ac:dyDescent="0.25">
      <c r="A387" s="34" t="s">
        <v>11</v>
      </c>
      <c r="B387" s="34" t="s">
        <v>11</v>
      </c>
      <c r="C387" s="34" t="s">
        <v>23</v>
      </c>
      <c r="D387" s="36">
        <v>0</v>
      </c>
      <c r="E387" s="36">
        <v>4</v>
      </c>
      <c r="F387" s="36">
        <v>0</v>
      </c>
      <c r="G387" s="36">
        <v>9</v>
      </c>
      <c r="H387" s="34" t="s">
        <v>11</v>
      </c>
      <c r="I387" s="34" t="s">
        <v>19</v>
      </c>
      <c r="J387" s="34" t="s">
        <v>12</v>
      </c>
      <c r="K387" s="34" t="s">
        <v>11</v>
      </c>
      <c r="L387" s="34" t="s">
        <v>11</v>
      </c>
      <c r="M387" s="34" t="s">
        <v>11</v>
      </c>
      <c r="N387" s="34" t="s">
        <v>11</v>
      </c>
      <c r="O387" s="34" t="s">
        <v>11</v>
      </c>
      <c r="P387" s="34" t="s">
        <v>11</v>
      </c>
      <c r="Q387" s="34" t="s">
        <v>11</v>
      </c>
      <c r="R387" s="121" t="s">
        <v>209</v>
      </c>
      <c r="S387" s="119" t="s">
        <v>40</v>
      </c>
      <c r="T387" s="37"/>
      <c r="U387" s="37"/>
      <c r="V387" s="38">
        <f>V388+V389+V390</f>
        <v>681.8</v>
      </c>
      <c r="W387" s="37"/>
      <c r="X387" s="37"/>
      <c r="Y387" s="37"/>
      <c r="Z387" s="38">
        <f t="shared" si="33"/>
        <v>681.8</v>
      </c>
      <c r="AA387" s="36">
        <v>2017</v>
      </c>
      <c r="AB387" s="77"/>
      <c r="AC387" s="104"/>
      <c r="AD387" s="105"/>
      <c r="AE387" s="106"/>
      <c r="AF387" s="26"/>
    </row>
    <row r="388" spans="1:32" s="31" customFormat="1" x14ac:dyDescent="0.25">
      <c r="A388" s="34" t="s">
        <v>11</v>
      </c>
      <c r="B388" s="34" t="s">
        <v>11</v>
      </c>
      <c r="C388" s="34" t="s">
        <v>23</v>
      </c>
      <c r="D388" s="36">
        <v>0</v>
      </c>
      <c r="E388" s="36">
        <v>4</v>
      </c>
      <c r="F388" s="36">
        <v>0</v>
      </c>
      <c r="G388" s="36">
        <v>9</v>
      </c>
      <c r="H388" s="34" t="s">
        <v>11</v>
      </c>
      <c r="I388" s="34" t="s">
        <v>19</v>
      </c>
      <c r="J388" s="34" t="s">
        <v>12</v>
      </c>
      <c r="K388" s="34" t="s">
        <v>11</v>
      </c>
      <c r="L388" s="34" t="s">
        <v>21</v>
      </c>
      <c r="M388" s="34" t="s">
        <v>65</v>
      </c>
      <c r="N388" s="34" t="s">
        <v>11</v>
      </c>
      <c r="O388" s="34" t="s">
        <v>21</v>
      </c>
      <c r="P388" s="34" t="s">
        <v>22</v>
      </c>
      <c r="Q388" s="34" t="s">
        <v>71</v>
      </c>
      <c r="R388" s="140"/>
      <c r="S388" s="133"/>
      <c r="T388" s="37"/>
      <c r="U388" s="37"/>
      <c r="V388" s="37">
        <v>249.1</v>
      </c>
      <c r="W388" s="37"/>
      <c r="X388" s="37"/>
      <c r="Y388" s="37"/>
      <c r="Z388" s="38">
        <f t="shared" si="33"/>
        <v>249.1</v>
      </c>
      <c r="AA388" s="36">
        <v>2017</v>
      </c>
      <c r="AB388" s="77"/>
      <c r="AC388" s="104"/>
      <c r="AD388" s="105"/>
      <c r="AE388" s="106"/>
      <c r="AF388" s="26"/>
    </row>
    <row r="389" spans="1:32" s="31" customFormat="1" x14ac:dyDescent="0.25">
      <c r="A389" s="34" t="s">
        <v>11</v>
      </c>
      <c r="B389" s="34" t="s">
        <v>11</v>
      </c>
      <c r="C389" s="34" t="s">
        <v>23</v>
      </c>
      <c r="D389" s="36">
        <v>0</v>
      </c>
      <c r="E389" s="36">
        <v>4</v>
      </c>
      <c r="F389" s="36">
        <v>0</v>
      </c>
      <c r="G389" s="36">
        <v>9</v>
      </c>
      <c r="H389" s="34" t="s">
        <v>11</v>
      </c>
      <c r="I389" s="34" t="s">
        <v>19</v>
      </c>
      <c r="J389" s="34" t="s">
        <v>12</v>
      </c>
      <c r="K389" s="34" t="s">
        <v>11</v>
      </c>
      <c r="L389" s="34" t="s">
        <v>21</v>
      </c>
      <c r="M389" s="34" t="s">
        <v>65</v>
      </c>
      <c r="N389" s="34" t="s">
        <v>11</v>
      </c>
      <c r="O389" s="34" t="s">
        <v>21</v>
      </c>
      <c r="P389" s="34" t="s">
        <v>22</v>
      </c>
      <c r="Q389" s="34" t="s">
        <v>75</v>
      </c>
      <c r="R389" s="140"/>
      <c r="S389" s="133"/>
      <c r="T389" s="37"/>
      <c r="U389" s="37"/>
      <c r="V389" s="37">
        <v>160</v>
      </c>
      <c r="W389" s="37"/>
      <c r="X389" s="37"/>
      <c r="Y389" s="37"/>
      <c r="Z389" s="38">
        <f t="shared" si="33"/>
        <v>160</v>
      </c>
      <c r="AA389" s="36">
        <v>2017</v>
      </c>
      <c r="AB389" s="77"/>
      <c r="AC389" s="104"/>
      <c r="AD389" s="105"/>
      <c r="AE389" s="106"/>
      <c r="AF389" s="26"/>
    </row>
    <row r="390" spans="1:32" s="31" customFormat="1" x14ac:dyDescent="0.25">
      <c r="A390" s="34" t="s">
        <v>11</v>
      </c>
      <c r="B390" s="34" t="s">
        <v>11</v>
      </c>
      <c r="C390" s="34" t="s">
        <v>23</v>
      </c>
      <c r="D390" s="36">
        <v>0</v>
      </c>
      <c r="E390" s="36">
        <v>4</v>
      </c>
      <c r="F390" s="36">
        <v>0</v>
      </c>
      <c r="G390" s="36">
        <v>9</v>
      </c>
      <c r="H390" s="34" t="s">
        <v>11</v>
      </c>
      <c r="I390" s="34" t="s">
        <v>19</v>
      </c>
      <c r="J390" s="34" t="s">
        <v>12</v>
      </c>
      <c r="K390" s="34" t="s">
        <v>11</v>
      </c>
      <c r="L390" s="34" t="s">
        <v>21</v>
      </c>
      <c r="M390" s="34" t="s">
        <v>65</v>
      </c>
      <c r="N390" s="34" t="s">
        <v>11</v>
      </c>
      <c r="O390" s="34" t="s">
        <v>21</v>
      </c>
      <c r="P390" s="34" t="s">
        <v>22</v>
      </c>
      <c r="Q390" s="34" t="s">
        <v>76</v>
      </c>
      <c r="R390" s="122"/>
      <c r="S390" s="120"/>
      <c r="T390" s="37"/>
      <c r="U390" s="37"/>
      <c r="V390" s="37">
        <v>272.7</v>
      </c>
      <c r="W390" s="37"/>
      <c r="X390" s="37"/>
      <c r="Y390" s="37"/>
      <c r="Z390" s="38">
        <f t="shared" si="33"/>
        <v>272.7</v>
      </c>
      <c r="AA390" s="36">
        <v>2017</v>
      </c>
      <c r="AB390" s="77"/>
      <c r="AC390" s="104"/>
      <c r="AD390" s="105"/>
      <c r="AE390" s="106"/>
      <c r="AF390" s="26"/>
    </row>
    <row r="391" spans="1:32" s="31" customFormat="1" ht="30" x14ac:dyDescent="0.25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12" t="s">
        <v>210</v>
      </c>
      <c r="S391" s="10" t="s">
        <v>41</v>
      </c>
      <c r="T391" s="8"/>
      <c r="U391" s="8"/>
      <c r="V391" s="8">
        <v>1</v>
      </c>
      <c r="W391" s="8"/>
      <c r="X391" s="8"/>
      <c r="Y391" s="8"/>
      <c r="Z391" s="5">
        <f t="shared" si="33"/>
        <v>1</v>
      </c>
      <c r="AA391" s="10">
        <v>2017</v>
      </c>
      <c r="AB391" s="77"/>
      <c r="AC391" s="104"/>
      <c r="AD391" s="105"/>
      <c r="AE391" s="106"/>
      <c r="AF391" s="26"/>
    </row>
    <row r="392" spans="1:32" s="31" customFormat="1" x14ac:dyDescent="0.25">
      <c r="A392" s="34" t="s">
        <v>11</v>
      </c>
      <c r="B392" s="34" t="s">
        <v>11</v>
      </c>
      <c r="C392" s="34" t="s">
        <v>23</v>
      </c>
      <c r="D392" s="36">
        <v>0</v>
      </c>
      <c r="E392" s="36">
        <v>4</v>
      </c>
      <c r="F392" s="36">
        <v>0</v>
      </c>
      <c r="G392" s="36">
        <v>9</v>
      </c>
      <c r="H392" s="34" t="s">
        <v>11</v>
      </c>
      <c r="I392" s="34" t="s">
        <v>19</v>
      </c>
      <c r="J392" s="34" t="s">
        <v>12</v>
      </c>
      <c r="K392" s="34" t="s">
        <v>11</v>
      </c>
      <c r="L392" s="34" t="s">
        <v>11</v>
      </c>
      <c r="M392" s="34" t="s">
        <v>11</v>
      </c>
      <c r="N392" s="34" t="s">
        <v>11</v>
      </c>
      <c r="O392" s="34" t="s">
        <v>11</v>
      </c>
      <c r="P392" s="34" t="s">
        <v>11</v>
      </c>
      <c r="Q392" s="34" t="s">
        <v>11</v>
      </c>
      <c r="R392" s="121" t="s">
        <v>211</v>
      </c>
      <c r="S392" s="119" t="s">
        <v>40</v>
      </c>
      <c r="T392" s="37"/>
      <c r="U392" s="37"/>
      <c r="V392" s="38">
        <f>V393+V394+V395</f>
        <v>1168.2</v>
      </c>
      <c r="W392" s="37"/>
      <c r="X392" s="37"/>
      <c r="Y392" s="37"/>
      <c r="Z392" s="38">
        <f t="shared" si="33"/>
        <v>1168.2</v>
      </c>
      <c r="AA392" s="36">
        <v>2017</v>
      </c>
      <c r="AB392" s="77"/>
      <c r="AC392" s="104"/>
      <c r="AD392" s="105"/>
      <c r="AE392" s="106"/>
      <c r="AF392" s="26"/>
    </row>
    <row r="393" spans="1:32" s="31" customFormat="1" x14ac:dyDescent="0.25">
      <c r="A393" s="34" t="s">
        <v>11</v>
      </c>
      <c r="B393" s="34" t="s">
        <v>11</v>
      </c>
      <c r="C393" s="34" t="s">
        <v>23</v>
      </c>
      <c r="D393" s="36">
        <v>0</v>
      </c>
      <c r="E393" s="36">
        <v>4</v>
      </c>
      <c r="F393" s="36">
        <v>0</v>
      </c>
      <c r="G393" s="36">
        <v>9</v>
      </c>
      <c r="H393" s="34" t="s">
        <v>11</v>
      </c>
      <c r="I393" s="34" t="s">
        <v>19</v>
      </c>
      <c r="J393" s="34" t="s">
        <v>12</v>
      </c>
      <c r="K393" s="34" t="s">
        <v>11</v>
      </c>
      <c r="L393" s="34" t="s">
        <v>21</v>
      </c>
      <c r="M393" s="34" t="s">
        <v>65</v>
      </c>
      <c r="N393" s="34" t="s">
        <v>11</v>
      </c>
      <c r="O393" s="34" t="s">
        <v>21</v>
      </c>
      <c r="P393" s="34" t="s">
        <v>22</v>
      </c>
      <c r="Q393" s="34" t="s">
        <v>71</v>
      </c>
      <c r="R393" s="140"/>
      <c r="S393" s="133"/>
      <c r="T393" s="37"/>
      <c r="U393" s="37"/>
      <c r="V393" s="37">
        <v>500</v>
      </c>
      <c r="W393" s="37"/>
      <c r="X393" s="37"/>
      <c r="Y393" s="37"/>
      <c r="Z393" s="38">
        <f t="shared" si="33"/>
        <v>500</v>
      </c>
      <c r="AA393" s="36">
        <v>2017</v>
      </c>
      <c r="AB393" s="77"/>
      <c r="AC393" s="104"/>
      <c r="AD393" s="105"/>
      <c r="AE393" s="106"/>
      <c r="AF393" s="26"/>
    </row>
    <row r="394" spans="1:32" s="31" customFormat="1" x14ac:dyDescent="0.25">
      <c r="A394" s="34" t="s">
        <v>11</v>
      </c>
      <c r="B394" s="34" t="s">
        <v>11</v>
      </c>
      <c r="C394" s="34" t="s">
        <v>23</v>
      </c>
      <c r="D394" s="36">
        <v>0</v>
      </c>
      <c r="E394" s="36">
        <v>4</v>
      </c>
      <c r="F394" s="36">
        <v>0</v>
      </c>
      <c r="G394" s="36">
        <v>9</v>
      </c>
      <c r="H394" s="34" t="s">
        <v>11</v>
      </c>
      <c r="I394" s="34" t="s">
        <v>19</v>
      </c>
      <c r="J394" s="34" t="s">
        <v>12</v>
      </c>
      <c r="K394" s="34" t="s">
        <v>11</v>
      </c>
      <c r="L394" s="34" t="s">
        <v>21</v>
      </c>
      <c r="M394" s="34" t="s">
        <v>65</v>
      </c>
      <c r="N394" s="34" t="s">
        <v>11</v>
      </c>
      <c r="O394" s="34" t="s">
        <v>21</v>
      </c>
      <c r="P394" s="34" t="s">
        <v>22</v>
      </c>
      <c r="Q394" s="34" t="s">
        <v>75</v>
      </c>
      <c r="R394" s="140"/>
      <c r="S394" s="133"/>
      <c r="T394" s="37"/>
      <c r="U394" s="37"/>
      <c r="V394" s="37">
        <v>268.2</v>
      </c>
      <c r="W394" s="37"/>
      <c r="X394" s="37"/>
      <c r="Y394" s="37"/>
      <c r="Z394" s="38">
        <f t="shared" si="33"/>
        <v>268.2</v>
      </c>
      <c r="AA394" s="36">
        <v>2017</v>
      </c>
      <c r="AB394" s="77"/>
      <c r="AC394" s="104"/>
      <c r="AD394" s="105"/>
      <c r="AE394" s="106"/>
      <c r="AF394" s="26"/>
    </row>
    <row r="395" spans="1:32" s="31" customFormat="1" x14ac:dyDescent="0.25">
      <c r="A395" s="34" t="s">
        <v>11</v>
      </c>
      <c r="B395" s="34" t="s">
        <v>11</v>
      </c>
      <c r="C395" s="34" t="s">
        <v>23</v>
      </c>
      <c r="D395" s="36">
        <v>0</v>
      </c>
      <c r="E395" s="36">
        <v>4</v>
      </c>
      <c r="F395" s="36">
        <v>0</v>
      </c>
      <c r="G395" s="36">
        <v>9</v>
      </c>
      <c r="H395" s="34" t="s">
        <v>11</v>
      </c>
      <c r="I395" s="34" t="s">
        <v>19</v>
      </c>
      <c r="J395" s="34" t="s">
        <v>12</v>
      </c>
      <c r="K395" s="34" t="s">
        <v>11</v>
      </c>
      <c r="L395" s="34" t="s">
        <v>21</v>
      </c>
      <c r="M395" s="34" t="s">
        <v>65</v>
      </c>
      <c r="N395" s="34" t="s">
        <v>11</v>
      </c>
      <c r="O395" s="34" t="s">
        <v>21</v>
      </c>
      <c r="P395" s="34" t="s">
        <v>22</v>
      </c>
      <c r="Q395" s="34" t="s">
        <v>76</v>
      </c>
      <c r="R395" s="122"/>
      <c r="S395" s="120"/>
      <c r="T395" s="37"/>
      <c r="U395" s="37"/>
      <c r="V395" s="37">
        <v>400</v>
      </c>
      <c r="W395" s="37"/>
      <c r="X395" s="37"/>
      <c r="Y395" s="37"/>
      <c r="Z395" s="38">
        <f t="shared" si="33"/>
        <v>400</v>
      </c>
      <c r="AA395" s="36">
        <v>2017</v>
      </c>
      <c r="AB395" s="77"/>
      <c r="AC395" s="104"/>
      <c r="AD395" s="105"/>
      <c r="AE395" s="106"/>
      <c r="AF395" s="26"/>
    </row>
    <row r="396" spans="1:32" ht="30" customHeight="1" x14ac:dyDescent="0.25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12" t="s">
        <v>210</v>
      </c>
      <c r="S396" s="10" t="s">
        <v>41</v>
      </c>
      <c r="T396" s="8"/>
      <c r="U396" s="8"/>
      <c r="V396" s="8">
        <v>1</v>
      </c>
      <c r="W396" s="8"/>
      <c r="X396" s="8"/>
      <c r="Y396" s="8"/>
      <c r="Z396" s="5">
        <f t="shared" si="33"/>
        <v>1</v>
      </c>
      <c r="AA396" s="10">
        <v>2017</v>
      </c>
    </row>
    <row r="397" spans="1:32" ht="28.5" x14ac:dyDescent="0.25">
      <c r="A397" s="78"/>
      <c r="B397" s="78"/>
      <c r="C397" s="78"/>
      <c r="D397" s="78" t="s">
        <v>11</v>
      </c>
      <c r="E397" s="78" t="s">
        <v>21</v>
      </c>
      <c r="F397" s="78" t="s">
        <v>11</v>
      </c>
      <c r="G397" s="78" t="s">
        <v>19</v>
      </c>
      <c r="H397" s="78" t="s">
        <v>11</v>
      </c>
      <c r="I397" s="78" t="s">
        <v>19</v>
      </c>
      <c r="J397" s="78" t="s">
        <v>13</v>
      </c>
      <c r="K397" s="78" t="s">
        <v>11</v>
      </c>
      <c r="L397" s="78" t="s">
        <v>11</v>
      </c>
      <c r="M397" s="78" t="s">
        <v>11</v>
      </c>
      <c r="N397" s="78" t="s">
        <v>11</v>
      </c>
      <c r="O397" s="78" t="s">
        <v>11</v>
      </c>
      <c r="P397" s="78" t="s">
        <v>11</v>
      </c>
      <c r="Q397" s="78" t="s">
        <v>11</v>
      </c>
      <c r="R397" s="79" t="s">
        <v>212</v>
      </c>
      <c r="S397" s="7" t="s">
        <v>40</v>
      </c>
      <c r="T397" s="3">
        <f t="shared" ref="T397:Z397" si="34">T398</f>
        <v>613664.9</v>
      </c>
      <c r="U397" s="3">
        <f t="shared" si="34"/>
        <v>343332.7</v>
      </c>
      <c r="V397" s="3">
        <f t="shared" si="34"/>
        <v>306890.5</v>
      </c>
      <c r="W397" s="3">
        <f t="shared" si="34"/>
        <v>261551.80000000002</v>
      </c>
      <c r="X397" s="3">
        <f t="shared" si="34"/>
        <v>316652.09999999998</v>
      </c>
      <c r="Y397" s="3">
        <f t="shared" si="34"/>
        <v>26529.4</v>
      </c>
      <c r="Z397" s="3">
        <f t="shared" si="34"/>
        <v>1868621.4</v>
      </c>
      <c r="AA397" s="7">
        <v>2020</v>
      </c>
    </row>
    <row r="398" spans="1:32" s="15" customFormat="1" ht="42.75" x14ac:dyDescent="0.25">
      <c r="A398" s="75"/>
      <c r="B398" s="75"/>
      <c r="C398" s="75"/>
      <c r="D398" s="75">
        <v>0</v>
      </c>
      <c r="E398" s="75">
        <v>4</v>
      </c>
      <c r="F398" s="75">
        <v>0</v>
      </c>
      <c r="G398" s="75">
        <v>8</v>
      </c>
      <c r="H398" s="75">
        <v>0</v>
      </c>
      <c r="I398" s="70" t="s">
        <v>19</v>
      </c>
      <c r="J398" s="70" t="s">
        <v>13</v>
      </c>
      <c r="K398" s="70" t="s">
        <v>11</v>
      </c>
      <c r="L398" s="70" t="s">
        <v>12</v>
      </c>
      <c r="M398" s="70" t="s">
        <v>11</v>
      </c>
      <c r="N398" s="70" t="s">
        <v>11</v>
      </c>
      <c r="O398" s="70" t="s">
        <v>11</v>
      </c>
      <c r="P398" s="70" t="s">
        <v>11</v>
      </c>
      <c r="Q398" s="70" t="s">
        <v>11</v>
      </c>
      <c r="R398" s="71" t="s">
        <v>17</v>
      </c>
      <c r="S398" s="18" t="s">
        <v>40</v>
      </c>
      <c r="T398" s="11">
        <f>T401+T403+T405+T424+T430</f>
        <v>613664.9</v>
      </c>
      <c r="U398" s="11">
        <f>U401+U403+U405+U424+U430+U439</f>
        <v>343332.7</v>
      </c>
      <c r="V398" s="11">
        <f>V401+V403+V405+V424+V431+V439</f>
        <v>306890.5</v>
      </c>
      <c r="W398" s="11">
        <f>W401+W403+W405+W425+W431+W439</f>
        <v>261551.80000000002</v>
      </c>
      <c r="X398" s="11">
        <f>X430+X439</f>
        <v>316652.09999999998</v>
      </c>
      <c r="Y398" s="11">
        <f>Y401+Y403+Y405+Y425+Y431+Y439</f>
        <v>26529.4</v>
      </c>
      <c r="Z398" s="11">
        <f>Z401+Z403+Z405+Z424+Z430+Z439</f>
        <v>1868621.4</v>
      </c>
      <c r="AA398" s="18">
        <v>2020</v>
      </c>
      <c r="AB398" s="77"/>
      <c r="AC398" s="99"/>
      <c r="AD398" s="100"/>
      <c r="AE398" s="101"/>
      <c r="AF398" s="1"/>
    </row>
    <row r="399" spans="1:32" s="15" customFormat="1" ht="30" customHeight="1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2" t="s">
        <v>213</v>
      </c>
      <c r="S399" s="10" t="s">
        <v>42</v>
      </c>
      <c r="T399" s="8">
        <v>32718</v>
      </c>
      <c r="U399" s="8">
        <v>19505</v>
      </c>
      <c r="V399" s="8">
        <v>21910.6</v>
      </c>
      <c r="W399" s="8">
        <v>21885.1</v>
      </c>
      <c r="X399" s="8">
        <v>17100</v>
      </c>
      <c r="Y399" s="8">
        <f>3427.5</f>
        <v>3427.5</v>
      </c>
      <c r="Z399" s="5">
        <f>T399+U399+V399+W399+X399+Y399</f>
        <v>116546.20000000001</v>
      </c>
      <c r="AA399" s="10">
        <v>2020</v>
      </c>
      <c r="AB399" s="77"/>
      <c r="AC399" s="99"/>
      <c r="AD399" s="100"/>
      <c r="AE399" s="101"/>
      <c r="AF399" s="1"/>
    </row>
    <row r="400" spans="1:32" ht="30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2" t="s">
        <v>214</v>
      </c>
      <c r="S400" s="10" t="s">
        <v>35</v>
      </c>
      <c r="T400" s="14">
        <f>T413+T414+T415+T428</f>
        <v>10</v>
      </c>
      <c r="U400" s="14">
        <f>U413+U414+U415+U428</f>
        <v>3</v>
      </c>
      <c r="V400" s="14"/>
      <c r="W400" s="14"/>
      <c r="X400" s="14"/>
      <c r="Y400" s="14"/>
      <c r="Z400" s="6">
        <f>Z413+Z414+Z415+Z428</f>
        <v>13</v>
      </c>
      <c r="AA400" s="10">
        <v>2016</v>
      </c>
    </row>
    <row r="401" spans="1:32" ht="45" x14ac:dyDescent="0.25">
      <c r="A401" s="36">
        <v>0</v>
      </c>
      <c r="B401" s="36">
        <v>1</v>
      </c>
      <c r="C401" s="36">
        <v>2</v>
      </c>
      <c r="D401" s="36">
        <v>0</v>
      </c>
      <c r="E401" s="36">
        <v>4</v>
      </c>
      <c r="F401" s="36">
        <v>0</v>
      </c>
      <c r="G401" s="36">
        <v>8</v>
      </c>
      <c r="H401" s="36">
        <v>0</v>
      </c>
      <c r="I401" s="36">
        <v>8</v>
      </c>
      <c r="J401" s="34" t="s">
        <v>13</v>
      </c>
      <c r="K401" s="34" t="s">
        <v>11</v>
      </c>
      <c r="L401" s="34" t="s">
        <v>12</v>
      </c>
      <c r="M401" s="34" t="s">
        <v>11</v>
      </c>
      <c r="N401" s="34" t="s">
        <v>11</v>
      </c>
      <c r="O401" s="34"/>
      <c r="P401" s="34"/>
      <c r="Q401" s="34"/>
      <c r="R401" s="35" t="s">
        <v>149</v>
      </c>
      <c r="S401" s="36" t="s">
        <v>40</v>
      </c>
      <c r="T401" s="37">
        <f>58149+62051+8731</f>
        <v>128931</v>
      </c>
      <c r="U401" s="37"/>
      <c r="V401" s="37"/>
      <c r="W401" s="37"/>
      <c r="X401" s="37"/>
      <c r="Y401" s="37"/>
      <c r="Z401" s="38">
        <f>T401+U401+V401+W401+X401+Y401</f>
        <v>128931</v>
      </c>
      <c r="AA401" s="36">
        <v>2015</v>
      </c>
    </row>
    <row r="402" spans="1:32" s="15" customFormat="1" ht="30" x14ac:dyDescent="0.25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12" t="s">
        <v>60</v>
      </c>
      <c r="S402" s="10" t="s">
        <v>1</v>
      </c>
      <c r="T402" s="14">
        <v>100</v>
      </c>
      <c r="U402" s="14"/>
      <c r="V402" s="14"/>
      <c r="W402" s="14"/>
      <c r="X402" s="14"/>
      <c r="Y402" s="14"/>
      <c r="Z402" s="6">
        <v>100</v>
      </c>
      <c r="AA402" s="10">
        <v>2015</v>
      </c>
      <c r="AB402" s="77"/>
      <c r="AC402" s="99"/>
      <c r="AD402" s="100"/>
      <c r="AE402" s="101"/>
      <c r="AF402" s="1"/>
    </row>
    <row r="403" spans="1:32" ht="44.25" x14ac:dyDescent="0.25">
      <c r="A403" s="36">
        <v>0</v>
      </c>
      <c r="B403" s="36">
        <v>1</v>
      </c>
      <c r="C403" s="36">
        <v>2</v>
      </c>
      <c r="D403" s="36">
        <v>0</v>
      </c>
      <c r="E403" s="36">
        <v>4</v>
      </c>
      <c r="F403" s="36">
        <v>0</v>
      </c>
      <c r="G403" s="36">
        <v>8</v>
      </c>
      <c r="H403" s="36">
        <v>0</v>
      </c>
      <c r="I403" s="36">
        <v>8</v>
      </c>
      <c r="J403" s="34" t="s">
        <v>13</v>
      </c>
      <c r="K403" s="34" t="s">
        <v>11</v>
      </c>
      <c r="L403" s="34" t="s">
        <v>12</v>
      </c>
      <c r="M403" s="34" t="s">
        <v>11</v>
      </c>
      <c r="N403" s="34" t="s">
        <v>11</v>
      </c>
      <c r="O403" s="34"/>
      <c r="P403" s="34"/>
      <c r="Q403" s="34"/>
      <c r="R403" s="35" t="s">
        <v>150</v>
      </c>
      <c r="S403" s="36" t="s">
        <v>40</v>
      </c>
      <c r="T403" s="37">
        <f>10000+29791+34000+21269</f>
        <v>95060</v>
      </c>
      <c r="U403" s="37"/>
      <c r="V403" s="37"/>
      <c r="W403" s="37"/>
      <c r="X403" s="37"/>
      <c r="Y403" s="37"/>
      <c r="Z403" s="38">
        <f>T403+U403+V403+W403+X403+Y403</f>
        <v>95060</v>
      </c>
      <c r="AA403" s="36">
        <v>2015</v>
      </c>
    </row>
    <row r="404" spans="1:32" ht="27.6" customHeight="1" x14ac:dyDescent="0.25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12" t="s">
        <v>151</v>
      </c>
      <c r="S404" s="10" t="s">
        <v>1</v>
      </c>
      <c r="T404" s="14">
        <v>100</v>
      </c>
      <c r="U404" s="14"/>
      <c r="V404" s="14"/>
      <c r="W404" s="14"/>
      <c r="X404" s="14"/>
      <c r="Y404" s="14"/>
      <c r="Z404" s="6">
        <v>100</v>
      </c>
      <c r="AA404" s="10">
        <v>2015</v>
      </c>
    </row>
    <row r="405" spans="1:32" ht="27.6" customHeight="1" x14ac:dyDescent="0.25">
      <c r="A405" s="34"/>
      <c r="B405" s="34"/>
      <c r="C405" s="34"/>
      <c r="D405" s="34" t="s">
        <v>11</v>
      </c>
      <c r="E405" s="34" t="s">
        <v>21</v>
      </c>
      <c r="F405" s="34" t="s">
        <v>11</v>
      </c>
      <c r="G405" s="34" t="s">
        <v>19</v>
      </c>
      <c r="H405" s="34" t="s">
        <v>11</v>
      </c>
      <c r="I405" s="34" t="s">
        <v>19</v>
      </c>
      <c r="J405" s="34" t="s">
        <v>13</v>
      </c>
      <c r="K405" s="34" t="s">
        <v>11</v>
      </c>
      <c r="L405" s="34" t="s">
        <v>11</v>
      </c>
      <c r="M405" s="34" t="s">
        <v>11</v>
      </c>
      <c r="N405" s="34" t="s">
        <v>11</v>
      </c>
      <c r="O405" s="34" t="s">
        <v>11</v>
      </c>
      <c r="P405" s="34" t="s">
        <v>11</v>
      </c>
      <c r="Q405" s="34" t="s">
        <v>11</v>
      </c>
      <c r="R405" s="121" t="s">
        <v>152</v>
      </c>
      <c r="S405" s="119" t="s">
        <v>40</v>
      </c>
      <c r="T405" s="38">
        <f>T406+T407+T408+T409</f>
        <v>239550</v>
      </c>
      <c r="U405" s="38">
        <f>U410+U411+U412</f>
        <v>4377.1000000000004</v>
      </c>
      <c r="V405" s="38"/>
      <c r="W405" s="38"/>
      <c r="X405" s="38"/>
      <c r="Y405" s="38"/>
      <c r="Z405" s="38">
        <f t="shared" ref="Z405:Z415" si="35">T405+U405+V405+W405+X405+Y405</f>
        <v>243927.1</v>
      </c>
      <c r="AA405" s="36">
        <v>2016</v>
      </c>
    </row>
    <row r="406" spans="1:32" ht="27.6" customHeight="1" x14ac:dyDescent="0.25">
      <c r="A406" s="34" t="s">
        <v>11</v>
      </c>
      <c r="B406" s="34" t="s">
        <v>12</v>
      </c>
      <c r="C406" s="34" t="s">
        <v>13</v>
      </c>
      <c r="D406" s="34" t="s">
        <v>11</v>
      </c>
      <c r="E406" s="34" t="s">
        <v>21</v>
      </c>
      <c r="F406" s="34" t="s">
        <v>11</v>
      </c>
      <c r="G406" s="34" t="s">
        <v>19</v>
      </c>
      <c r="H406" s="34" t="s">
        <v>11</v>
      </c>
      <c r="I406" s="34" t="s">
        <v>19</v>
      </c>
      <c r="J406" s="34" t="s">
        <v>13</v>
      </c>
      <c r="K406" s="34" t="s">
        <v>11</v>
      </c>
      <c r="L406" s="34" t="s">
        <v>12</v>
      </c>
      <c r="M406" s="34" t="s">
        <v>11</v>
      </c>
      <c r="N406" s="34" t="s">
        <v>12</v>
      </c>
      <c r="O406" s="34"/>
      <c r="P406" s="34"/>
      <c r="Q406" s="34"/>
      <c r="R406" s="140"/>
      <c r="S406" s="133"/>
      <c r="T406" s="37">
        <f>90000+2250</f>
        <v>92250</v>
      </c>
      <c r="U406" s="37"/>
      <c r="V406" s="37"/>
      <c r="W406" s="37"/>
      <c r="X406" s="37"/>
      <c r="Y406" s="37"/>
      <c r="Z406" s="38">
        <f t="shared" si="35"/>
        <v>92250</v>
      </c>
      <c r="AA406" s="36">
        <v>2015</v>
      </c>
    </row>
    <row r="407" spans="1:32" ht="27.6" customHeight="1" x14ac:dyDescent="0.25">
      <c r="A407" s="34" t="s">
        <v>11</v>
      </c>
      <c r="B407" s="34" t="s">
        <v>12</v>
      </c>
      <c r="C407" s="34" t="s">
        <v>13</v>
      </c>
      <c r="D407" s="34" t="s">
        <v>11</v>
      </c>
      <c r="E407" s="34" t="s">
        <v>21</v>
      </c>
      <c r="F407" s="34" t="s">
        <v>11</v>
      </c>
      <c r="G407" s="34" t="s">
        <v>19</v>
      </c>
      <c r="H407" s="34" t="s">
        <v>11</v>
      </c>
      <c r="I407" s="34" t="s">
        <v>19</v>
      </c>
      <c r="J407" s="34" t="s">
        <v>13</v>
      </c>
      <c r="K407" s="34" t="s">
        <v>27</v>
      </c>
      <c r="L407" s="34" t="s">
        <v>23</v>
      </c>
      <c r="M407" s="34" t="s">
        <v>22</v>
      </c>
      <c r="N407" s="34" t="s">
        <v>13</v>
      </c>
      <c r="O407" s="34"/>
      <c r="P407" s="34"/>
      <c r="Q407" s="34"/>
      <c r="R407" s="140"/>
      <c r="S407" s="133"/>
      <c r="T407" s="37">
        <f>60000+74550</f>
        <v>134550</v>
      </c>
      <c r="U407" s="37"/>
      <c r="V407" s="37"/>
      <c r="W407" s="37"/>
      <c r="X407" s="37"/>
      <c r="Y407" s="37"/>
      <c r="Z407" s="38">
        <f t="shared" si="35"/>
        <v>134550</v>
      </c>
      <c r="AA407" s="36">
        <v>2015</v>
      </c>
    </row>
    <row r="408" spans="1:32" ht="27.6" customHeight="1" x14ac:dyDescent="0.25">
      <c r="A408" s="34" t="s">
        <v>11</v>
      </c>
      <c r="B408" s="34" t="s">
        <v>12</v>
      </c>
      <c r="C408" s="34" t="s">
        <v>13</v>
      </c>
      <c r="D408" s="34" t="s">
        <v>11</v>
      </c>
      <c r="E408" s="34" t="s">
        <v>21</v>
      </c>
      <c r="F408" s="34" t="s">
        <v>11</v>
      </c>
      <c r="G408" s="34" t="s">
        <v>19</v>
      </c>
      <c r="H408" s="34" t="s">
        <v>11</v>
      </c>
      <c r="I408" s="34" t="s">
        <v>19</v>
      </c>
      <c r="J408" s="34" t="s">
        <v>13</v>
      </c>
      <c r="K408" s="34" t="s">
        <v>18</v>
      </c>
      <c r="L408" s="34" t="s">
        <v>11</v>
      </c>
      <c r="M408" s="34" t="s">
        <v>13</v>
      </c>
      <c r="N408" s="34" t="s">
        <v>27</v>
      </c>
      <c r="O408" s="34"/>
      <c r="P408" s="34"/>
      <c r="Q408" s="34"/>
      <c r="R408" s="140"/>
      <c r="S408" s="133"/>
      <c r="T408" s="37">
        <v>10500</v>
      </c>
      <c r="U408" s="37"/>
      <c r="V408" s="37"/>
      <c r="W408" s="37"/>
      <c r="X408" s="37"/>
      <c r="Y408" s="37"/>
      <c r="Z408" s="38">
        <f>T408+U408+V408+W408+X408+Y408</f>
        <v>10500</v>
      </c>
      <c r="AA408" s="36">
        <v>2015</v>
      </c>
    </row>
    <row r="409" spans="1:32" ht="27.6" customHeight="1" x14ac:dyDescent="0.25">
      <c r="A409" s="34" t="s">
        <v>11</v>
      </c>
      <c r="B409" s="34" t="s">
        <v>12</v>
      </c>
      <c r="C409" s="34" t="s">
        <v>13</v>
      </c>
      <c r="D409" s="34" t="s">
        <v>11</v>
      </c>
      <c r="E409" s="34" t="s">
        <v>21</v>
      </c>
      <c r="F409" s="34" t="s">
        <v>11</v>
      </c>
      <c r="G409" s="34" t="s">
        <v>19</v>
      </c>
      <c r="H409" s="34" t="s">
        <v>11</v>
      </c>
      <c r="I409" s="34" t="s">
        <v>19</v>
      </c>
      <c r="J409" s="34" t="s">
        <v>13</v>
      </c>
      <c r="K409" s="34" t="s">
        <v>27</v>
      </c>
      <c r="L409" s="34" t="s">
        <v>21</v>
      </c>
      <c r="M409" s="34" t="s">
        <v>23</v>
      </c>
      <c r="N409" s="34" t="s">
        <v>13</v>
      </c>
      <c r="O409" s="34"/>
      <c r="P409" s="34"/>
      <c r="Q409" s="34"/>
      <c r="R409" s="140"/>
      <c r="S409" s="133"/>
      <c r="T409" s="37">
        <v>2250</v>
      </c>
      <c r="U409" s="37"/>
      <c r="V409" s="37"/>
      <c r="W409" s="37"/>
      <c r="X409" s="37"/>
      <c r="Y409" s="37"/>
      <c r="Z409" s="38">
        <f>T409+U409+V409+W409+X409+Y409</f>
        <v>2250</v>
      </c>
      <c r="AA409" s="36">
        <v>2015</v>
      </c>
    </row>
    <row r="410" spans="1:32" ht="27.6" customHeight="1" x14ac:dyDescent="0.25">
      <c r="A410" s="34" t="s">
        <v>11</v>
      </c>
      <c r="B410" s="34" t="s">
        <v>12</v>
      </c>
      <c r="C410" s="34" t="s">
        <v>19</v>
      </c>
      <c r="D410" s="34" t="s">
        <v>11</v>
      </c>
      <c r="E410" s="34" t="s">
        <v>21</v>
      </c>
      <c r="F410" s="34" t="s">
        <v>11</v>
      </c>
      <c r="G410" s="34" t="s">
        <v>19</v>
      </c>
      <c r="H410" s="34" t="s">
        <v>11</v>
      </c>
      <c r="I410" s="34" t="s">
        <v>19</v>
      </c>
      <c r="J410" s="34" t="s">
        <v>13</v>
      </c>
      <c r="K410" s="34" t="s">
        <v>11</v>
      </c>
      <c r="L410" s="34" t="s">
        <v>12</v>
      </c>
      <c r="M410" s="34" t="s">
        <v>18</v>
      </c>
      <c r="N410" s="34" t="s">
        <v>11</v>
      </c>
      <c r="O410" s="34" t="s">
        <v>13</v>
      </c>
      <c r="P410" s="34" t="s">
        <v>27</v>
      </c>
      <c r="Q410" s="34" t="s">
        <v>72</v>
      </c>
      <c r="R410" s="140"/>
      <c r="S410" s="133"/>
      <c r="T410" s="37"/>
      <c r="U410" s="37">
        <v>3063.9</v>
      </c>
      <c r="V410" s="37"/>
      <c r="W410" s="37"/>
      <c r="X410" s="37"/>
      <c r="Y410" s="37"/>
      <c r="Z410" s="38">
        <f>T410+U410+V410+W410+X410+Y410</f>
        <v>3063.9</v>
      </c>
      <c r="AA410" s="36">
        <v>2016</v>
      </c>
    </row>
    <row r="411" spans="1:32" ht="27.6" customHeight="1" x14ac:dyDescent="0.25">
      <c r="A411" s="34" t="s">
        <v>11</v>
      </c>
      <c r="B411" s="34" t="s">
        <v>12</v>
      </c>
      <c r="C411" s="34" t="s">
        <v>19</v>
      </c>
      <c r="D411" s="34" t="s">
        <v>11</v>
      </c>
      <c r="E411" s="34" t="s">
        <v>21</v>
      </c>
      <c r="F411" s="34" t="s">
        <v>11</v>
      </c>
      <c r="G411" s="34" t="s">
        <v>19</v>
      </c>
      <c r="H411" s="34" t="s">
        <v>11</v>
      </c>
      <c r="I411" s="34" t="s">
        <v>19</v>
      </c>
      <c r="J411" s="34" t="s">
        <v>13</v>
      </c>
      <c r="K411" s="34" t="s">
        <v>11</v>
      </c>
      <c r="L411" s="34" t="s">
        <v>12</v>
      </c>
      <c r="M411" s="34" t="s">
        <v>73</v>
      </c>
      <c r="N411" s="34" t="s">
        <v>11</v>
      </c>
      <c r="O411" s="34" t="s">
        <v>13</v>
      </c>
      <c r="P411" s="34" t="s">
        <v>27</v>
      </c>
      <c r="Q411" s="34" t="s">
        <v>72</v>
      </c>
      <c r="R411" s="140"/>
      <c r="S411" s="133"/>
      <c r="T411" s="37"/>
      <c r="U411" s="37">
        <v>656.6</v>
      </c>
      <c r="V411" s="37"/>
      <c r="W411" s="37"/>
      <c r="X411" s="37"/>
      <c r="Y411" s="37"/>
      <c r="Z411" s="38">
        <f>T411+U411+V411+W411+X411+Y411</f>
        <v>656.6</v>
      </c>
      <c r="AA411" s="36">
        <v>2016</v>
      </c>
    </row>
    <row r="412" spans="1:32" ht="24.6" customHeight="1" x14ac:dyDescent="0.25">
      <c r="A412" s="34" t="s">
        <v>11</v>
      </c>
      <c r="B412" s="34" t="s">
        <v>12</v>
      </c>
      <c r="C412" s="34" t="s">
        <v>19</v>
      </c>
      <c r="D412" s="34" t="s">
        <v>11</v>
      </c>
      <c r="E412" s="34" t="s">
        <v>21</v>
      </c>
      <c r="F412" s="34" t="s">
        <v>11</v>
      </c>
      <c r="G412" s="34" t="s">
        <v>19</v>
      </c>
      <c r="H412" s="34" t="s">
        <v>11</v>
      </c>
      <c r="I412" s="34" t="s">
        <v>19</v>
      </c>
      <c r="J412" s="34" t="s">
        <v>13</v>
      </c>
      <c r="K412" s="34" t="s">
        <v>11</v>
      </c>
      <c r="L412" s="34" t="s">
        <v>12</v>
      </c>
      <c r="M412" s="34" t="s">
        <v>11</v>
      </c>
      <c r="N412" s="34" t="s">
        <v>11</v>
      </c>
      <c r="O412" s="34" t="s">
        <v>11</v>
      </c>
      <c r="P412" s="34" t="s">
        <v>11</v>
      </c>
      <c r="Q412" s="34" t="s">
        <v>12</v>
      </c>
      <c r="R412" s="122"/>
      <c r="S412" s="120"/>
      <c r="T412" s="37"/>
      <c r="U412" s="37">
        <v>656.6</v>
      </c>
      <c r="V412" s="37"/>
      <c r="W412" s="37"/>
      <c r="X412" s="37"/>
      <c r="Y412" s="37"/>
      <c r="Z412" s="38">
        <f>T412+U412+V412+W412+X412+Y412</f>
        <v>656.6</v>
      </c>
      <c r="AA412" s="36">
        <v>2016</v>
      </c>
    </row>
    <row r="413" spans="1:32" ht="30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2" t="s">
        <v>153</v>
      </c>
      <c r="S413" s="10" t="s">
        <v>35</v>
      </c>
      <c r="T413" s="13">
        <v>2</v>
      </c>
      <c r="U413" s="13"/>
      <c r="V413" s="13"/>
      <c r="W413" s="13"/>
      <c r="X413" s="13"/>
      <c r="Y413" s="13"/>
      <c r="Z413" s="6">
        <f t="shared" si="35"/>
        <v>2</v>
      </c>
      <c r="AA413" s="10">
        <v>2015</v>
      </c>
    </row>
    <row r="414" spans="1:32" ht="30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2" t="s">
        <v>154</v>
      </c>
      <c r="S414" s="10" t="s">
        <v>35</v>
      </c>
      <c r="T414" s="13"/>
      <c r="U414" s="13">
        <v>3</v>
      </c>
      <c r="V414" s="13"/>
      <c r="W414" s="13"/>
      <c r="X414" s="13"/>
      <c r="Y414" s="13"/>
      <c r="Z414" s="6">
        <f t="shared" si="35"/>
        <v>3</v>
      </c>
      <c r="AA414" s="10">
        <v>2016</v>
      </c>
    </row>
    <row r="415" spans="1:32" ht="30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2" t="s">
        <v>155</v>
      </c>
      <c r="S415" s="10" t="s">
        <v>35</v>
      </c>
      <c r="T415" s="13">
        <v>5</v>
      </c>
      <c r="U415" s="13"/>
      <c r="V415" s="13"/>
      <c r="W415" s="13"/>
      <c r="X415" s="13"/>
      <c r="Y415" s="13"/>
      <c r="Z415" s="6">
        <f t="shared" si="35"/>
        <v>5</v>
      </c>
      <c r="AA415" s="10">
        <v>2015</v>
      </c>
    </row>
    <row r="416" spans="1:32" ht="44.25" x14ac:dyDescent="0.25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5" t="s">
        <v>156</v>
      </c>
      <c r="S416" s="36" t="s">
        <v>31</v>
      </c>
      <c r="T416" s="40">
        <v>1</v>
      </c>
      <c r="U416" s="40">
        <v>1</v>
      </c>
      <c r="V416" s="40">
        <v>1</v>
      </c>
      <c r="W416" s="40">
        <v>1</v>
      </c>
      <c r="X416" s="40">
        <v>1</v>
      </c>
      <c r="Y416" s="40">
        <v>1</v>
      </c>
      <c r="Z416" s="41">
        <v>1</v>
      </c>
      <c r="AA416" s="36">
        <v>2020</v>
      </c>
    </row>
    <row r="417" spans="1:32" ht="30" x14ac:dyDescent="0.25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12" t="s">
        <v>157</v>
      </c>
      <c r="S417" s="10" t="s">
        <v>36</v>
      </c>
      <c r="T417" s="13">
        <v>45</v>
      </c>
      <c r="U417" s="13">
        <v>65</v>
      </c>
      <c r="V417" s="13">
        <v>40</v>
      </c>
      <c r="W417" s="13">
        <v>50</v>
      </c>
      <c r="X417" s="13">
        <v>55</v>
      </c>
      <c r="Y417" s="13">
        <v>45</v>
      </c>
      <c r="Z417" s="6">
        <f>T417+U417+V417+W417+X417+Y417</f>
        <v>300</v>
      </c>
      <c r="AA417" s="10">
        <v>2020</v>
      </c>
    </row>
    <row r="418" spans="1:32" ht="90" x14ac:dyDescent="0.25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5" t="s">
        <v>158</v>
      </c>
      <c r="S418" s="36" t="s">
        <v>31</v>
      </c>
      <c r="T418" s="40">
        <v>1</v>
      </c>
      <c r="U418" s="40">
        <v>1</v>
      </c>
      <c r="V418" s="40">
        <v>1</v>
      </c>
      <c r="W418" s="40">
        <v>1</v>
      </c>
      <c r="X418" s="40">
        <v>1</v>
      </c>
      <c r="Y418" s="40"/>
      <c r="Z418" s="41">
        <v>1</v>
      </c>
      <c r="AA418" s="36">
        <v>2019</v>
      </c>
    </row>
    <row r="419" spans="1:32" ht="60" x14ac:dyDescent="0.25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12" t="s">
        <v>159</v>
      </c>
      <c r="S419" s="10" t="s">
        <v>35</v>
      </c>
      <c r="T419" s="13">
        <v>24</v>
      </c>
      <c r="U419" s="13">
        <v>30</v>
      </c>
      <c r="V419" s="13">
        <v>40</v>
      </c>
      <c r="W419" s="13">
        <v>24</v>
      </c>
      <c r="X419" s="13">
        <v>24</v>
      </c>
      <c r="Y419" s="13"/>
      <c r="Z419" s="6">
        <f>T419+U419+V419+W419+X419+Y419</f>
        <v>142</v>
      </c>
      <c r="AA419" s="10">
        <v>2019</v>
      </c>
    </row>
    <row r="420" spans="1:32" ht="45" x14ac:dyDescent="0.25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5" t="s">
        <v>160</v>
      </c>
      <c r="S420" s="36" t="s">
        <v>31</v>
      </c>
      <c r="T420" s="40">
        <v>1</v>
      </c>
      <c r="U420" s="40">
        <v>1</v>
      </c>
      <c r="V420" s="40">
        <v>1</v>
      </c>
      <c r="W420" s="40"/>
      <c r="X420" s="40"/>
      <c r="Y420" s="40"/>
      <c r="Z420" s="41">
        <v>1</v>
      </c>
      <c r="AA420" s="36">
        <v>2017</v>
      </c>
    </row>
    <row r="421" spans="1:32" s="31" customFormat="1" ht="30" x14ac:dyDescent="0.25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12" t="s">
        <v>161</v>
      </c>
      <c r="S421" s="10" t="s">
        <v>35</v>
      </c>
      <c r="T421" s="13">
        <v>48</v>
      </c>
      <c r="U421" s="13">
        <v>48</v>
      </c>
      <c r="V421" s="13">
        <v>48</v>
      </c>
      <c r="W421" s="13"/>
      <c r="X421" s="13"/>
      <c r="Y421" s="13"/>
      <c r="Z421" s="6">
        <f>T421+U421+V421+W421+X421+Y421</f>
        <v>144</v>
      </c>
      <c r="AA421" s="10">
        <v>2017</v>
      </c>
      <c r="AB421" s="80"/>
      <c r="AC421" s="104"/>
      <c r="AD421" s="105"/>
      <c r="AE421" s="106"/>
      <c r="AF421" s="26"/>
    </row>
    <row r="422" spans="1:32" s="15" customFormat="1" ht="30" x14ac:dyDescent="0.25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5" t="s">
        <v>162</v>
      </c>
      <c r="S422" s="36" t="s">
        <v>31</v>
      </c>
      <c r="T422" s="40">
        <v>1</v>
      </c>
      <c r="U422" s="40">
        <v>1</v>
      </c>
      <c r="V422" s="40">
        <v>1</v>
      </c>
      <c r="W422" s="40">
        <v>1</v>
      </c>
      <c r="X422" s="40">
        <v>1</v>
      </c>
      <c r="Y422" s="40"/>
      <c r="Z422" s="41">
        <v>1</v>
      </c>
      <c r="AA422" s="36">
        <v>2019</v>
      </c>
      <c r="AB422" s="77"/>
      <c r="AC422" s="99"/>
      <c r="AD422" s="100"/>
      <c r="AE422" s="101"/>
      <c r="AF422" s="1"/>
    </row>
    <row r="423" spans="1:32" s="15" customFormat="1" ht="25.9" customHeight="1" x14ac:dyDescent="0.25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12" t="s">
        <v>163</v>
      </c>
      <c r="S423" s="10" t="s">
        <v>35</v>
      </c>
      <c r="T423" s="13">
        <v>4</v>
      </c>
      <c r="U423" s="13">
        <v>4</v>
      </c>
      <c r="V423" s="13">
        <v>4</v>
      </c>
      <c r="W423" s="13">
        <v>4</v>
      </c>
      <c r="X423" s="13">
        <v>4</v>
      </c>
      <c r="Y423" s="13"/>
      <c r="Z423" s="6">
        <f t="shared" ref="Z423:Z428" si="36">T423+U423+V423+W423+X423+Y423</f>
        <v>20</v>
      </c>
      <c r="AA423" s="10">
        <v>2019</v>
      </c>
      <c r="AB423" s="77"/>
      <c r="AC423" s="99"/>
      <c r="AD423" s="100"/>
      <c r="AE423" s="101"/>
      <c r="AF423" s="1"/>
    </row>
    <row r="424" spans="1:32" s="15" customFormat="1" ht="17.45" customHeight="1" x14ac:dyDescent="0.25">
      <c r="A424" s="34" t="s">
        <v>11</v>
      </c>
      <c r="B424" s="34" t="s">
        <v>12</v>
      </c>
      <c r="C424" s="34" t="s">
        <v>13</v>
      </c>
      <c r="D424" s="34" t="s">
        <v>11</v>
      </c>
      <c r="E424" s="34" t="s">
        <v>21</v>
      </c>
      <c r="F424" s="34" t="s">
        <v>11</v>
      </c>
      <c r="G424" s="34" t="s">
        <v>19</v>
      </c>
      <c r="H424" s="34" t="s">
        <v>11</v>
      </c>
      <c r="I424" s="34" t="s">
        <v>19</v>
      </c>
      <c r="J424" s="34" t="s">
        <v>13</v>
      </c>
      <c r="K424" s="34" t="s">
        <v>11</v>
      </c>
      <c r="L424" s="34" t="s">
        <v>11</v>
      </c>
      <c r="M424" s="34" t="s">
        <v>11</v>
      </c>
      <c r="N424" s="34" t="s">
        <v>11</v>
      </c>
      <c r="O424" s="34"/>
      <c r="P424" s="34"/>
      <c r="Q424" s="34"/>
      <c r="R424" s="121" t="s">
        <v>164</v>
      </c>
      <c r="S424" s="119" t="s">
        <v>40</v>
      </c>
      <c r="T424" s="38">
        <f>T425+T426</f>
        <v>44000</v>
      </c>
      <c r="U424" s="38">
        <f>U425+U426+U427</f>
        <v>78296.899999999994</v>
      </c>
      <c r="V424" s="38">
        <f>V425+V426+V427</f>
        <v>74550</v>
      </c>
      <c r="W424" s="38"/>
      <c r="X424" s="38"/>
      <c r="Y424" s="38"/>
      <c r="Z424" s="38">
        <f t="shared" si="36"/>
        <v>196846.9</v>
      </c>
      <c r="AA424" s="36">
        <v>2017</v>
      </c>
      <c r="AB424" s="77"/>
      <c r="AC424" s="99"/>
      <c r="AD424" s="100"/>
      <c r="AE424" s="101"/>
      <c r="AF424" s="1"/>
    </row>
    <row r="425" spans="1:32" s="15" customFormat="1" ht="22.15" customHeight="1" x14ac:dyDescent="0.25">
      <c r="A425" s="34" t="s">
        <v>11</v>
      </c>
      <c r="B425" s="34" t="s">
        <v>12</v>
      </c>
      <c r="C425" s="34" t="s">
        <v>13</v>
      </c>
      <c r="D425" s="34" t="s">
        <v>11</v>
      </c>
      <c r="E425" s="34" t="s">
        <v>21</v>
      </c>
      <c r="F425" s="34" t="s">
        <v>11</v>
      </c>
      <c r="G425" s="34" t="s">
        <v>19</v>
      </c>
      <c r="H425" s="34" t="s">
        <v>11</v>
      </c>
      <c r="I425" s="34" t="s">
        <v>19</v>
      </c>
      <c r="J425" s="34" t="s">
        <v>13</v>
      </c>
      <c r="K425" s="34" t="s">
        <v>11</v>
      </c>
      <c r="L425" s="34" t="s">
        <v>12</v>
      </c>
      <c r="M425" s="34" t="s">
        <v>11</v>
      </c>
      <c r="N425" s="34" t="s">
        <v>11</v>
      </c>
      <c r="O425" s="34" t="s">
        <v>11</v>
      </c>
      <c r="P425" s="34" t="s">
        <v>11</v>
      </c>
      <c r="Q425" s="34" t="s">
        <v>13</v>
      </c>
      <c r="R425" s="140"/>
      <c r="S425" s="133"/>
      <c r="T425" s="37">
        <v>22000</v>
      </c>
      <c r="U425" s="37">
        <f>44941.2-38058.5-3135.8</f>
        <v>3746.8999999999969</v>
      </c>
      <c r="V425" s="37">
        <v>44939.199999999997</v>
      </c>
      <c r="W425" s="37"/>
      <c r="X425" s="37"/>
      <c r="Y425" s="37"/>
      <c r="Z425" s="38">
        <f t="shared" si="36"/>
        <v>70686.099999999991</v>
      </c>
      <c r="AA425" s="36">
        <v>2017</v>
      </c>
      <c r="AB425" s="77"/>
      <c r="AC425" s="99"/>
      <c r="AD425" s="100"/>
      <c r="AE425" s="101"/>
      <c r="AF425" s="1"/>
    </row>
    <row r="426" spans="1:32" s="15" customFormat="1" ht="21" customHeight="1" x14ac:dyDescent="0.25">
      <c r="A426" s="34" t="s">
        <v>11</v>
      </c>
      <c r="B426" s="34" t="s">
        <v>12</v>
      </c>
      <c r="C426" s="34" t="s">
        <v>13</v>
      </c>
      <c r="D426" s="34" t="s">
        <v>11</v>
      </c>
      <c r="E426" s="34" t="s">
        <v>21</v>
      </c>
      <c r="F426" s="34" t="s">
        <v>11</v>
      </c>
      <c r="G426" s="34" t="s">
        <v>19</v>
      </c>
      <c r="H426" s="34" t="s">
        <v>11</v>
      </c>
      <c r="I426" s="34" t="s">
        <v>19</v>
      </c>
      <c r="J426" s="34" t="s">
        <v>13</v>
      </c>
      <c r="K426" s="34" t="s">
        <v>27</v>
      </c>
      <c r="L426" s="34" t="s">
        <v>23</v>
      </c>
      <c r="M426" s="34" t="s">
        <v>22</v>
      </c>
      <c r="N426" s="34" t="s">
        <v>13</v>
      </c>
      <c r="O426" s="34"/>
      <c r="P426" s="34"/>
      <c r="Q426" s="34"/>
      <c r="R426" s="140"/>
      <c r="S426" s="133"/>
      <c r="T426" s="37">
        <v>22000</v>
      </c>
      <c r="U426" s="37"/>
      <c r="V426" s="37"/>
      <c r="W426" s="37"/>
      <c r="X426" s="37"/>
      <c r="Y426" s="37"/>
      <c r="Z426" s="38">
        <f t="shared" si="36"/>
        <v>22000</v>
      </c>
      <c r="AA426" s="36">
        <v>2017</v>
      </c>
      <c r="AB426" s="77"/>
      <c r="AC426" s="99"/>
      <c r="AD426" s="100"/>
      <c r="AE426" s="101"/>
      <c r="AF426" s="1"/>
    </row>
    <row r="427" spans="1:32" s="15" customFormat="1" ht="18.600000000000001" customHeight="1" x14ac:dyDescent="0.25">
      <c r="A427" s="34" t="s">
        <v>11</v>
      </c>
      <c r="B427" s="34" t="s">
        <v>12</v>
      </c>
      <c r="C427" s="34" t="s">
        <v>13</v>
      </c>
      <c r="D427" s="34" t="s">
        <v>11</v>
      </c>
      <c r="E427" s="34" t="s">
        <v>21</v>
      </c>
      <c r="F427" s="34" t="s">
        <v>11</v>
      </c>
      <c r="G427" s="34" t="s">
        <v>19</v>
      </c>
      <c r="H427" s="34" t="s">
        <v>11</v>
      </c>
      <c r="I427" s="34" t="s">
        <v>19</v>
      </c>
      <c r="J427" s="34" t="s">
        <v>13</v>
      </c>
      <c r="K427" s="34" t="s">
        <v>11</v>
      </c>
      <c r="L427" s="34" t="s">
        <v>12</v>
      </c>
      <c r="M427" s="34" t="s">
        <v>12</v>
      </c>
      <c r="N427" s="34" t="s">
        <v>11</v>
      </c>
      <c r="O427" s="34" t="s">
        <v>27</v>
      </c>
      <c r="P427" s="34" t="s">
        <v>13</v>
      </c>
      <c r="Q427" s="34" t="s">
        <v>63</v>
      </c>
      <c r="R427" s="122"/>
      <c r="S427" s="120"/>
      <c r="T427" s="37"/>
      <c r="U427" s="37">
        <v>74550</v>
      </c>
      <c r="V427" s="37">
        <v>29610.799999999999</v>
      </c>
      <c r="W427" s="37"/>
      <c r="X427" s="37"/>
      <c r="Y427" s="37"/>
      <c r="Z427" s="38">
        <f t="shared" si="36"/>
        <v>104160.8</v>
      </c>
      <c r="AA427" s="36">
        <v>2017</v>
      </c>
      <c r="AB427" s="77"/>
      <c r="AC427" s="99"/>
      <c r="AD427" s="100"/>
      <c r="AE427" s="134"/>
      <c r="AF427" s="134"/>
    </row>
    <row r="428" spans="1:32" s="15" customFormat="1" ht="29.25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2" t="s">
        <v>165</v>
      </c>
      <c r="S428" s="10" t="s">
        <v>35</v>
      </c>
      <c r="T428" s="14">
        <v>3</v>
      </c>
      <c r="U428" s="14"/>
      <c r="V428" s="14"/>
      <c r="W428" s="14"/>
      <c r="X428" s="14"/>
      <c r="Y428" s="14"/>
      <c r="Z428" s="6">
        <f t="shared" si="36"/>
        <v>3</v>
      </c>
      <c r="AA428" s="10">
        <v>2015</v>
      </c>
      <c r="AB428" s="77"/>
      <c r="AC428" s="99"/>
      <c r="AD428" s="100"/>
      <c r="AE428" s="103"/>
      <c r="AF428" s="73"/>
    </row>
    <row r="429" spans="1:32" s="15" customFormat="1" ht="27.6" customHeight="1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2" t="s">
        <v>166</v>
      </c>
      <c r="S429" s="10" t="s">
        <v>1</v>
      </c>
      <c r="T429" s="14"/>
      <c r="U429" s="14">
        <v>50</v>
      </c>
      <c r="V429" s="14">
        <v>50</v>
      </c>
      <c r="W429" s="14"/>
      <c r="X429" s="14"/>
      <c r="Y429" s="14"/>
      <c r="Z429" s="6">
        <f>U429+V429</f>
        <v>100</v>
      </c>
      <c r="AA429" s="10">
        <v>2017</v>
      </c>
      <c r="AB429" s="77"/>
      <c r="AC429" s="99"/>
      <c r="AD429" s="100"/>
      <c r="AE429" s="103"/>
      <c r="AF429" s="73"/>
    </row>
    <row r="430" spans="1:32" s="15" customFormat="1" ht="27.6" customHeight="1" x14ac:dyDescent="0.25">
      <c r="A430" s="34" t="s">
        <v>11</v>
      </c>
      <c r="B430" s="34" t="s">
        <v>12</v>
      </c>
      <c r="C430" s="34" t="s">
        <v>13</v>
      </c>
      <c r="D430" s="34" t="s">
        <v>11</v>
      </c>
      <c r="E430" s="34" t="s">
        <v>21</v>
      </c>
      <c r="F430" s="34" t="s">
        <v>11</v>
      </c>
      <c r="G430" s="34" t="s">
        <v>19</v>
      </c>
      <c r="H430" s="34" t="s">
        <v>11</v>
      </c>
      <c r="I430" s="34" t="s">
        <v>19</v>
      </c>
      <c r="J430" s="34" t="s">
        <v>13</v>
      </c>
      <c r="K430" s="34" t="s">
        <v>11</v>
      </c>
      <c r="L430" s="34" t="s">
        <v>11</v>
      </c>
      <c r="M430" s="34" t="s">
        <v>11</v>
      </c>
      <c r="N430" s="34" t="s">
        <v>11</v>
      </c>
      <c r="O430" s="34" t="s">
        <v>11</v>
      </c>
      <c r="P430" s="34" t="s">
        <v>11</v>
      </c>
      <c r="Q430" s="34" t="s">
        <v>11</v>
      </c>
      <c r="R430" s="121" t="s">
        <v>167</v>
      </c>
      <c r="S430" s="119" t="s">
        <v>40</v>
      </c>
      <c r="T430" s="38">
        <f>T431+T432</f>
        <v>106123.9</v>
      </c>
      <c r="U430" s="38">
        <f>U431+U432+U433</f>
        <v>8200.7999999999993</v>
      </c>
      <c r="V430" s="38"/>
      <c r="W430" s="36"/>
      <c r="X430" s="38">
        <f>X434+X435+X436</f>
        <v>93062.799999999988</v>
      </c>
      <c r="Y430" s="113"/>
      <c r="Z430" s="38">
        <f t="shared" ref="Z430:Z438" si="37">T430+U430+V430+W430+X430+Y430</f>
        <v>207387.5</v>
      </c>
      <c r="AA430" s="36">
        <v>2019</v>
      </c>
      <c r="AB430" s="77"/>
      <c r="AC430" s="99"/>
      <c r="AD430" s="100"/>
      <c r="AE430" s="101"/>
      <c r="AF430" s="1"/>
    </row>
    <row r="431" spans="1:32" s="15" customFormat="1" ht="33.6" customHeight="1" x14ac:dyDescent="0.25">
      <c r="A431" s="34" t="s">
        <v>11</v>
      </c>
      <c r="B431" s="34" t="s">
        <v>12</v>
      </c>
      <c r="C431" s="34" t="s">
        <v>13</v>
      </c>
      <c r="D431" s="34" t="s">
        <v>11</v>
      </c>
      <c r="E431" s="34" t="s">
        <v>21</v>
      </c>
      <c r="F431" s="34" t="s">
        <v>11</v>
      </c>
      <c r="G431" s="34" t="s">
        <v>19</v>
      </c>
      <c r="H431" s="34" t="s">
        <v>11</v>
      </c>
      <c r="I431" s="34" t="s">
        <v>19</v>
      </c>
      <c r="J431" s="34" t="s">
        <v>13</v>
      </c>
      <c r="K431" s="34" t="s">
        <v>11</v>
      </c>
      <c r="L431" s="34" t="s">
        <v>12</v>
      </c>
      <c r="M431" s="34" t="s">
        <v>11</v>
      </c>
      <c r="N431" s="34" t="s">
        <v>11</v>
      </c>
      <c r="O431" s="34"/>
      <c r="P431" s="34"/>
      <c r="Q431" s="34"/>
      <c r="R431" s="140"/>
      <c r="S431" s="133"/>
      <c r="T431" s="37">
        <f>59700-6250-776.1</f>
        <v>52673.9</v>
      </c>
      <c r="U431" s="36"/>
      <c r="V431" s="36"/>
      <c r="W431" s="36"/>
      <c r="X431" s="36"/>
      <c r="Y431" s="113"/>
      <c r="Z431" s="38">
        <f t="shared" si="37"/>
        <v>52673.9</v>
      </c>
      <c r="AA431" s="36">
        <v>2015</v>
      </c>
      <c r="AB431" s="77"/>
      <c r="AC431" s="99"/>
      <c r="AD431" s="100"/>
      <c r="AE431" s="101"/>
      <c r="AF431" s="1"/>
    </row>
    <row r="432" spans="1:32" s="15" customFormat="1" ht="35.450000000000003" customHeight="1" x14ac:dyDescent="0.25">
      <c r="A432" s="34" t="s">
        <v>11</v>
      </c>
      <c r="B432" s="34" t="s">
        <v>12</v>
      </c>
      <c r="C432" s="34" t="s">
        <v>13</v>
      </c>
      <c r="D432" s="34" t="s">
        <v>11</v>
      </c>
      <c r="E432" s="34" t="s">
        <v>21</v>
      </c>
      <c r="F432" s="34" t="s">
        <v>11</v>
      </c>
      <c r="G432" s="34" t="s">
        <v>19</v>
      </c>
      <c r="H432" s="34" t="s">
        <v>11</v>
      </c>
      <c r="I432" s="34" t="s">
        <v>19</v>
      </c>
      <c r="J432" s="34" t="s">
        <v>13</v>
      </c>
      <c r="K432" s="34" t="s">
        <v>27</v>
      </c>
      <c r="L432" s="34" t="s">
        <v>23</v>
      </c>
      <c r="M432" s="34" t="s">
        <v>22</v>
      </c>
      <c r="N432" s="34" t="s">
        <v>13</v>
      </c>
      <c r="O432" s="34"/>
      <c r="P432" s="34"/>
      <c r="Q432" s="34"/>
      <c r="R432" s="140"/>
      <c r="S432" s="133"/>
      <c r="T432" s="37">
        <v>53450</v>
      </c>
      <c r="U432" s="36"/>
      <c r="V432" s="36"/>
      <c r="W432" s="36"/>
      <c r="X432" s="36"/>
      <c r="Y432" s="113"/>
      <c r="Z432" s="38">
        <f t="shared" si="37"/>
        <v>53450</v>
      </c>
      <c r="AA432" s="36">
        <v>2015</v>
      </c>
      <c r="AB432" s="77"/>
      <c r="AC432" s="99"/>
      <c r="AD432" s="100"/>
      <c r="AE432" s="101"/>
      <c r="AF432" s="1"/>
    </row>
    <row r="433" spans="1:32" s="15" customFormat="1" ht="35.450000000000003" customHeight="1" x14ac:dyDescent="0.25">
      <c r="A433" s="34" t="s">
        <v>11</v>
      </c>
      <c r="B433" s="34" t="s">
        <v>12</v>
      </c>
      <c r="C433" s="34" t="s">
        <v>13</v>
      </c>
      <c r="D433" s="34" t="s">
        <v>11</v>
      </c>
      <c r="E433" s="34" t="s">
        <v>21</v>
      </c>
      <c r="F433" s="34" t="s">
        <v>11</v>
      </c>
      <c r="G433" s="34" t="s">
        <v>19</v>
      </c>
      <c r="H433" s="34" t="s">
        <v>11</v>
      </c>
      <c r="I433" s="34" t="s">
        <v>19</v>
      </c>
      <c r="J433" s="34" t="s">
        <v>13</v>
      </c>
      <c r="K433" s="34" t="s">
        <v>11</v>
      </c>
      <c r="L433" s="34" t="s">
        <v>12</v>
      </c>
      <c r="M433" s="34" t="s">
        <v>12</v>
      </c>
      <c r="N433" s="34" t="s">
        <v>11</v>
      </c>
      <c r="O433" s="34" t="s">
        <v>27</v>
      </c>
      <c r="P433" s="34" t="s">
        <v>13</v>
      </c>
      <c r="Q433" s="34" t="s">
        <v>63</v>
      </c>
      <c r="R433" s="140"/>
      <c r="S433" s="133"/>
      <c r="T433" s="37"/>
      <c r="U433" s="37">
        <v>8200.7999999999993</v>
      </c>
      <c r="V433" s="37"/>
      <c r="W433" s="37"/>
      <c r="X433" s="37"/>
      <c r="Y433" s="37"/>
      <c r="Z433" s="38">
        <f t="shared" si="37"/>
        <v>8200.7999999999993</v>
      </c>
      <c r="AA433" s="36">
        <v>2016</v>
      </c>
      <c r="AB433" s="77"/>
      <c r="AC433" s="99"/>
      <c r="AD433" s="100"/>
      <c r="AE433" s="101"/>
      <c r="AF433" s="1"/>
    </row>
    <row r="434" spans="1:32" s="15" customFormat="1" ht="33.6" customHeight="1" x14ac:dyDescent="0.25">
      <c r="A434" s="34" t="s">
        <v>11</v>
      </c>
      <c r="B434" s="34" t="s">
        <v>12</v>
      </c>
      <c r="C434" s="34" t="s">
        <v>13</v>
      </c>
      <c r="D434" s="34" t="s">
        <v>11</v>
      </c>
      <c r="E434" s="34" t="s">
        <v>21</v>
      </c>
      <c r="F434" s="34" t="s">
        <v>11</v>
      </c>
      <c r="G434" s="34" t="s">
        <v>19</v>
      </c>
      <c r="H434" s="34" t="s">
        <v>11</v>
      </c>
      <c r="I434" s="34" t="s">
        <v>19</v>
      </c>
      <c r="J434" s="34" t="s">
        <v>13</v>
      </c>
      <c r="K434" s="34" t="s">
        <v>11</v>
      </c>
      <c r="L434" s="34" t="s">
        <v>12</v>
      </c>
      <c r="M434" s="34" t="s">
        <v>11</v>
      </c>
      <c r="N434" s="34" t="s">
        <v>11</v>
      </c>
      <c r="O434" s="34" t="s">
        <v>11</v>
      </c>
      <c r="P434" s="34" t="s">
        <v>11</v>
      </c>
      <c r="Q434" s="34" t="s">
        <v>11</v>
      </c>
      <c r="R434" s="140"/>
      <c r="S434" s="133"/>
      <c r="T434" s="37"/>
      <c r="U434" s="37"/>
      <c r="V434" s="37"/>
      <c r="W434" s="37"/>
      <c r="X434" s="37">
        <f>2011.3-1712.3</f>
        <v>299</v>
      </c>
      <c r="Y434" s="37"/>
      <c r="Z434" s="38">
        <f>T434+U434+V434+W434+X434+Y434</f>
        <v>299</v>
      </c>
      <c r="AA434" s="36">
        <v>2019</v>
      </c>
      <c r="AB434" s="77"/>
      <c r="AC434" s="99"/>
      <c r="AD434" s="100"/>
      <c r="AE434" s="101"/>
      <c r="AF434" s="1"/>
    </row>
    <row r="435" spans="1:32" s="15" customFormat="1" ht="35.450000000000003" customHeight="1" x14ac:dyDescent="0.25">
      <c r="A435" s="34" t="s">
        <v>11</v>
      </c>
      <c r="B435" s="34" t="s">
        <v>12</v>
      </c>
      <c r="C435" s="34" t="s">
        <v>13</v>
      </c>
      <c r="D435" s="34" t="s">
        <v>11</v>
      </c>
      <c r="E435" s="34" t="s">
        <v>21</v>
      </c>
      <c r="F435" s="34" t="s">
        <v>11</v>
      </c>
      <c r="G435" s="34" t="s">
        <v>19</v>
      </c>
      <c r="H435" s="34" t="s">
        <v>11</v>
      </c>
      <c r="I435" s="34" t="s">
        <v>19</v>
      </c>
      <c r="J435" s="34" t="s">
        <v>13</v>
      </c>
      <c r="K435" s="34" t="s">
        <v>11</v>
      </c>
      <c r="L435" s="34" t="s">
        <v>12</v>
      </c>
      <c r="M435" s="34" t="s">
        <v>65</v>
      </c>
      <c r="N435" s="34" t="s">
        <v>11</v>
      </c>
      <c r="O435" s="34" t="s">
        <v>19</v>
      </c>
      <c r="P435" s="34" t="s">
        <v>18</v>
      </c>
      <c r="Q435" s="34" t="s">
        <v>93</v>
      </c>
      <c r="R435" s="140"/>
      <c r="S435" s="133"/>
      <c r="T435" s="37"/>
      <c r="U435" s="37"/>
      <c r="V435" s="37"/>
      <c r="W435" s="37"/>
      <c r="X435" s="37">
        <f>18796.5-218.6</f>
        <v>18577.900000000001</v>
      </c>
      <c r="Y435" s="37"/>
      <c r="Z435" s="38">
        <f>T435+U435+V435+W435+X435+Y435</f>
        <v>18577.900000000001</v>
      </c>
      <c r="AA435" s="36">
        <v>2019</v>
      </c>
      <c r="AB435" s="77"/>
      <c r="AC435" s="99"/>
      <c r="AD435" s="100"/>
      <c r="AE435" s="101"/>
      <c r="AF435" s="1"/>
    </row>
    <row r="436" spans="1:32" s="1" customFormat="1" ht="31.15" customHeight="1" x14ac:dyDescent="0.25">
      <c r="A436" s="34" t="s">
        <v>11</v>
      </c>
      <c r="B436" s="34" t="s">
        <v>12</v>
      </c>
      <c r="C436" s="34" t="s">
        <v>13</v>
      </c>
      <c r="D436" s="34" t="s">
        <v>11</v>
      </c>
      <c r="E436" s="34" t="s">
        <v>21</v>
      </c>
      <c r="F436" s="34" t="s">
        <v>11</v>
      </c>
      <c r="G436" s="34" t="s">
        <v>19</v>
      </c>
      <c r="H436" s="34" t="s">
        <v>11</v>
      </c>
      <c r="I436" s="34" t="s">
        <v>19</v>
      </c>
      <c r="J436" s="34" t="s">
        <v>13</v>
      </c>
      <c r="K436" s="34" t="s">
        <v>11</v>
      </c>
      <c r="L436" s="34" t="s">
        <v>12</v>
      </c>
      <c r="M436" s="34" t="s">
        <v>12</v>
      </c>
      <c r="N436" s="34" t="s">
        <v>11</v>
      </c>
      <c r="O436" s="34" t="s">
        <v>19</v>
      </c>
      <c r="P436" s="34" t="s">
        <v>18</v>
      </c>
      <c r="Q436" s="34" t="s">
        <v>93</v>
      </c>
      <c r="R436" s="122"/>
      <c r="S436" s="120"/>
      <c r="T436" s="37"/>
      <c r="U436" s="37"/>
      <c r="V436" s="37"/>
      <c r="W436" s="37"/>
      <c r="X436" s="37">
        <f>75185.9-1000</f>
        <v>74185.899999999994</v>
      </c>
      <c r="Y436" s="37"/>
      <c r="Z436" s="38">
        <f>T436+U436+V436+W436+X436+Y436</f>
        <v>74185.899999999994</v>
      </c>
      <c r="AA436" s="36">
        <v>2019</v>
      </c>
      <c r="AB436" s="77"/>
      <c r="AC436" s="99"/>
      <c r="AD436" s="100"/>
      <c r="AE436" s="101"/>
    </row>
    <row r="437" spans="1:32" s="15" customFormat="1" ht="62.45" customHeight="1" x14ac:dyDescent="0.25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12" t="s">
        <v>168</v>
      </c>
      <c r="S437" s="27" t="s">
        <v>51</v>
      </c>
      <c r="T437" s="8">
        <v>14.6</v>
      </c>
      <c r="U437" s="19">
        <v>7.0000000000000007E-2</v>
      </c>
      <c r="V437" s="10"/>
      <c r="W437" s="10"/>
      <c r="X437" s="10"/>
      <c r="Y437" s="10"/>
      <c r="Z437" s="74">
        <f t="shared" si="37"/>
        <v>14.67</v>
      </c>
      <c r="AA437" s="10">
        <v>2016</v>
      </c>
      <c r="AB437" s="77"/>
      <c r="AC437" s="99"/>
      <c r="AD437" s="100"/>
      <c r="AE437" s="101"/>
      <c r="AF437" s="1"/>
    </row>
    <row r="438" spans="1:32" s="15" customFormat="1" ht="51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2" t="s">
        <v>169</v>
      </c>
      <c r="S438" s="27" t="s">
        <v>51</v>
      </c>
      <c r="T438" s="8">
        <v>7.1</v>
      </c>
      <c r="U438" s="19">
        <v>0.22</v>
      </c>
      <c r="V438" s="14"/>
      <c r="W438" s="14"/>
      <c r="X438" s="8">
        <v>7.9</v>
      </c>
      <c r="Y438" s="14"/>
      <c r="Z438" s="74">
        <f t="shared" si="37"/>
        <v>15.219999999999999</v>
      </c>
      <c r="AA438" s="10">
        <v>2019</v>
      </c>
      <c r="AB438" s="77"/>
      <c r="AC438" s="99"/>
      <c r="AD438" s="100"/>
      <c r="AE438" s="134"/>
      <c r="AF438" s="134"/>
    </row>
    <row r="439" spans="1:32" s="15" customFormat="1" ht="22.15" customHeight="1" x14ac:dyDescent="0.25">
      <c r="A439" s="34"/>
      <c r="B439" s="34"/>
      <c r="C439" s="34"/>
      <c r="D439" s="34" t="s">
        <v>11</v>
      </c>
      <c r="E439" s="34" t="s">
        <v>21</v>
      </c>
      <c r="F439" s="34" t="s">
        <v>11</v>
      </c>
      <c r="G439" s="34" t="s">
        <v>19</v>
      </c>
      <c r="H439" s="34" t="s">
        <v>11</v>
      </c>
      <c r="I439" s="34" t="s">
        <v>19</v>
      </c>
      <c r="J439" s="34" t="s">
        <v>13</v>
      </c>
      <c r="K439" s="34" t="s">
        <v>11</v>
      </c>
      <c r="L439" s="34" t="s">
        <v>12</v>
      </c>
      <c r="M439" s="34" t="s">
        <v>11</v>
      </c>
      <c r="N439" s="34" t="s">
        <v>11</v>
      </c>
      <c r="O439" s="34" t="s">
        <v>11</v>
      </c>
      <c r="P439" s="34" t="s">
        <v>11</v>
      </c>
      <c r="Q439" s="34" t="s">
        <v>11</v>
      </c>
      <c r="R439" s="121" t="s">
        <v>103</v>
      </c>
      <c r="S439" s="119" t="s">
        <v>40</v>
      </c>
      <c r="T439" s="37"/>
      <c r="U439" s="38">
        <f>U440+U441</f>
        <v>252457.90000000002</v>
      </c>
      <c r="V439" s="38">
        <f>V441</f>
        <v>232340.5</v>
      </c>
      <c r="W439" s="38">
        <f>W441+W440</f>
        <v>261551.80000000002</v>
      </c>
      <c r="X439" s="38">
        <f>X441+X440</f>
        <v>223589.3</v>
      </c>
      <c r="Y439" s="38">
        <f>Y441+Y440</f>
        <v>26529.4</v>
      </c>
      <c r="Z439" s="38">
        <f>Z440+Z441</f>
        <v>996468.9</v>
      </c>
      <c r="AA439" s="36">
        <v>2020</v>
      </c>
      <c r="AB439" s="77"/>
      <c r="AC439" s="99"/>
      <c r="AD439" s="100"/>
      <c r="AE439" s="103"/>
      <c r="AF439" s="73"/>
    </row>
    <row r="440" spans="1:32" s="15" customFormat="1" ht="22.15" customHeight="1" x14ac:dyDescent="0.25">
      <c r="A440" s="34" t="s">
        <v>11</v>
      </c>
      <c r="B440" s="34" t="s">
        <v>12</v>
      </c>
      <c r="C440" s="34" t="s">
        <v>13</v>
      </c>
      <c r="D440" s="34" t="s">
        <v>11</v>
      </c>
      <c r="E440" s="34" t="s">
        <v>21</v>
      </c>
      <c r="F440" s="34" t="s">
        <v>11</v>
      </c>
      <c r="G440" s="34" t="s">
        <v>19</v>
      </c>
      <c r="H440" s="34" t="s">
        <v>11</v>
      </c>
      <c r="I440" s="34" t="s">
        <v>19</v>
      </c>
      <c r="J440" s="34" t="s">
        <v>13</v>
      </c>
      <c r="K440" s="34" t="s">
        <v>11</v>
      </c>
      <c r="L440" s="34" t="s">
        <v>12</v>
      </c>
      <c r="M440" s="34" t="s">
        <v>11</v>
      </c>
      <c r="N440" s="34" t="s">
        <v>11</v>
      </c>
      <c r="O440" s="34" t="s">
        <v>11</v>
      </c>
      <c r="P440" s="34" t="s">
        <v>11</v>
      </c>
      <c r="Q440" s="34" t="s">
        <v>11</v>
      </c>
      <c r="R440" s="140"/>
      <c r="S440" s="133"/>
      <c r="T440" s="37"/>
      <c r="U440" s="37">
        <v>170747.7</v>
      </c>
      <c r="V440" s="37"/>
      <c r="W440" s="37">
        <f>78591.6+25000+16144.4+22471.2+32916.9+14649.6</f>
        <v>189773.7</v>
      </c>
      <c r="X440" s="37">
        <f>90000+22820.1+10000+14000+86769.2</f>
        <v>223589.3</v>
      </c>
      <c r="Y440" s="37">
        <v>26529.4</v>
      </c>
      <c r="Z440" s="38">
        <f>T440+U440+V440+W440+X440+Y440</f>
        <v>610640.1</v>
      </c>
      <c r="AA440" s="36">
        <v>2020</v>
      </c>
      <c r="AB440" s="77"/>
      <c r="AC440" s="99"/>
      <c r="AD440" s="100"/>
      <c r="AE440" s="103"/>
      <c r="AF440" s="73"/>
    </row>
    <row r="441" spans="1:32" s="15" customFormat="1" ht="22.15" customHeight="1" x14ac:dyDescent="0.25">
      <c r="A441" s="34" t="s">
        <v>11</v>
      </c>
      <c r="B441" s="34" t="s">
        <v>12</v>
      </c>
      <c r="C441" s="34" t="s">
        <v>19</v>
      </c>
      <c r="D441" s="34" t="s">
        <v>11</v>
      </c>
      <c r="E441" s="34" t="s">
        <v>21</v>
      </c>
      <c r="F441" s="34" t="s">
        <v>11</v>
      </c>
      <c r="G441" s="34" t="s">
        <v>19</v>
      </c>
      <c r="H441" s="34" t="s">
        <v>11</v>
      </c>
      <c r="I441" s="34" t="s">
        <v>19</v>
      </c>
      <c r="J441" s="34" t="s">
        <v>13</v>
      </c>
      <c r="K441" s="34" t="s">
        <v>11</v>
      </c>
      <c r="L441" s="34" t="s">
        <v>12</v>
      </c>
      <c r="M441" s="34" t="s">
        <v>11</v>
      </c>
      <c r="N441" s="34" t="s">
        <v>11</v>
      </c>
      <c r="O441" s="34" t="s">
        <v>11</v>
      </c>
      <c r="P441" s="34" t="s">
        <v>11</v>
      </c>
      <c r="Q441" s="34" t="s">
        <v>11</v>
      </c>
      <c r="R441" s="122"/>
      <c r="S441" s="120"/>
      <c r="T441" s="37"/>
      <c r="U441" s="37">
        <f>26710.2+30000+25000</f>
        <v>81710.2</v>
      </c>
      <c r="V441" s="37">
        <f>170000+31949.5+30391</f>
        <v>232340.5</v>
      </c>
      <c r="W441" s="37">
        <f>71778.1</f>
        <v>71778.100000000006</v>
      </c>
      <c r="X441" s="37"/>
      <c r="Y441" s="37"/>
      <c r="Z441" s="38">
        <f>T441+U441+V441+W441+X441+Y441</f>
        <v>385828.80000000005</v>
      </c>
      <c r="AA441" s="36">
        <v>2018</v>
      </c>
      <c r="AB441" s="77"/>
      <c r="AC441" s="99"/>
      <c r="AD441" s="100"/>
      <c r="AE441" s="101"/>
      <c r="AF441" s="1"/>
    </row>
    <row r="442" spans="1:32" ht="30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2" t="s">
        <v>60</v>
      </c>
      <c r="S442" s="10" t="s">
        <v>1</v>
      </c>
      <c r="T442" s="14"/>
      <c r="U442" s="14">
        <v>100</v>
      </c>
      <c r="V442" s="14">
        <v>100</v>
      </c>
      <c r="W442" s="14">
        <v>100</v>
      </c>
      <c r="X442" s="14">
        <v>100</v>
      </c>
      <c r="Y442" s="14">
        <v>100</v>
      </c>
      <c r="Z442" s="6">
        <v>100</v>
      </c>
      <c r="AA442" s="10">
        <v>2020</v>
      </c>
    </row>
    <row r="443" spans="1:32" ht="71.25" x14ac:dyDescent="0.25">
      <c r="A443" s="75"/>
      <c r="B443" s="75"/>
      <c r="C443" s="75"/>
      <c r="D443" s="75"/>
      <c r="E443" s="75"/>
      <c r="F443" s="75"/>
      <c r="G443" s="75"/>
      <c r="H443" s="75"/>
      <c r="I443" s="70"/>
      <c r="J443" s="70"/>
      <c r="K443" s="70"/>
      <c r="L443" s="70"/>
      <c r="M443" s="70"/>
      <c r="N443" s="70"/>
      <c r="O443" s="70"/>
      <c r="P443" s="70"/>
      <c r="Q443" s="70"/>
      <c r="R443" s="71" t="s">
        <v>32</v>
      </c>
      <c r="S443" s="18" t="s">
        <v>40</v>
      </c>
      <c r="T443" s="11">
        <v>0</v>
      </c>
      <c r="U443" s="11">
        <v>0</v>
      </c>
      <c r="V443" s="11">
        <v>0</v>
      </c>
      <c r="W443" s="11">
        <v>0</v>
      </c>
      <c r="X443" s="11">
        <v>0</v>
      </c>
      <c r="Y443" s="11">
        <v>0</v>
      </c>
      <c r="Z443" s="11">
        <v>0</v>
      </c>
      <c r="AA443" s="18">
        <v>2020</v>
      </c>
    </row>
    <row r="444" spans="1:32" ht="30" x14ac:dyDescent="0.25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12" t="s">
        <v>170</v>
      </c>
      <c r="S444" s="10" t="s">
        <v>36</v>
      </c>
      <c r="T444" s="14">
        <f>T447+T449</f>
        <v>165</v>
      </c>
      <c r="U444" s="14">
        <f>U449</f>
        <v>210</v>
      </c>
      <c r="V444" s="14">
        <f>V449</f>
        <v>280</v>
      </c>
      <c r="W444" s="14">
        <f>W449</f>
        <v>285</v>
      </c>
      <c r="X444" s="14">
        <f>X449</f>
        <v>350</v>
      </c>
      <c r="Y444" s="14">
        <f>Y449</f>
        <v>400</v>
      </c>
      <c r="Z444" s="6">
        <f>T444+U444+V444+W444+X444+Y444</f>
        <v>1690</v>
      </c>
      <c r="AA444" s="10">
        <v>2020</v>
      </c>
    </row>
    <row r="445" spans="1:32" ht="30" x14ac:dyDescent="0.25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12" t="s">
        <v>171</v>
      </c>
      <c r="S445" s="10" t="s">
        <v>40</v>
      </c>
      <c r="T445" s="8">
        <v>215</v>
      </c>
      <c r="U445" s="8">
        <f>207*1.6</f>
        <v>331.20000000000005</v>
      </c>
      <c r="V445" s="8">
        <f>V449*1.6</f>
        <v>448</v>
      </c>
      <c r="W445" s="8">
        <f>W444*1.6</f>
        <v>456</v>
      </c>
      <c r="X445" s="8">
        <f>X444*1.6</f>
        <v>560</v>
      </c>
      <c r="Y445" s="8">
        <f>Y444*1.6</f>
        <v>640</v>
      </c>
      <c r="Z445" s="5">
        <f>T445+U445+V445+W445+X445+Y445</f>
        <v>2650.2</v>
      </c>
      <c r="AA445" s="10">
        <v>2020</v>
      </c>
    </row>
    <row r="446" spans="1:32" ht="60" x14ac:dyDescent="0.25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5" t="s">
        <v>172</v>
      </c>
      <c r="S446" s="36" t="s">
        <v>31</v>
      </c>
      <c r="T446" s="40">
        <v>1</v>
      </c>
      <c r="U446" s="40">
        <v>1</v>
      </c>
      <c r="V446" s="40">
        <v>1</v>
      </c>
      <c r="W446" s="40">
        <v>1</v>
      </c>
      <c r="X446" s="40">
        <v>1</v>
      </c>
      <c r="Y446" s="40">
        <v>1</v>
      </c>
      <c r="Z446" s="41">
        <v>1</v>
      </c>
      <c r="AA446" s="36">
        <v>2020</v>
      </c>
    </row>
    <row r="447" spans="1:32" ht="30" x14ac:dyDescent="0.25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12" t="s">
        <v>173</v>
      </c>
      <c r="S447" s="10" t="s">
        <v>36</v>
      </c>
      <c r="T447" s="14">
        <v>45</v>
      </c>
      <c r="U447" s="14">
        <v>205</v>
      </c>
      <c r="V447" s="14">
        <v>200</v>
      </c>
      <c r="W447" s="14">
        <v>165</v>
      </c>
      <c r="X447" s="14">
        <v>230</v>
      </c>
      <c r="Y447" s="14">
        <v>280</v>
      </c>
      <c r="Z447" s="6">
        <f>T447+U447+V447+W447+X447+Y447</f>
        <v>1125</v>
      </c>
      <c r="AA447" s="10">
        <v>2020</v>
      </c>
    </row>
    <row r="448" spans="1:32" ht="60" x14ac:dyDescent="0.25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5" t="s">
        <v>174</v>
      </c>
      <c r="S448" s="36" t="s">
        <v>31</v>
      </c>
      <c r="T448" s="40">
        <v>1</v>
      </c>
      <c r="U448" s="40">
        <v>1</v>
      </c>
      <c r="V448" s="40">
        <v>1</v>
      </c>
      <c r="W448" s="40">
        <v>1</v>
      </c>
      <c r="X448" s="40">
        <v>1</v>
      </c>
      <c r="Y448" s="40">
        <v>1</v>
      </c>
      <c r="Z448" s="41">
        <v>1</v>
      </c>
      <c r="AA448" s="36">
        <v>2020</v>
      </c>
    </row>
    <row r="449" spans="1:16384" s="15" customFormat="1" ht="45" x14ac:dyDescent="0.25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12" t="s">
        <v>175</v>
      </c>
      <c r="S449" s="10" t="s">
        <v>36</v>
      </c>
      <c r="T449" s="14">
        <v>120</v>
      </c>
      <c r="U449" s="14">
        <v>210</v>
      </c>
      <c r="V449" s="14">
        <v>280</v>
      </c>
      <c r="W449" s="14">
        <v>285</v>
      </c>
      <c r="X449" s="14">
        <v>350</v>
      </c>
      <c r="Y449" s="14">
        <v>400</v>
      </c>
      <c r="Z449" s="6">
        <f>T449+U449+V449+W449+X449+Y449</f>
        <v>1645</v>
      </c>
      <c r="AA449" s="13">
        <v>2020</v>
      </c>
      <c r="AB449" s="77"/>
      <c r="AC449" s="99"/>
      <c r="AD449" s="100"/>
      <c r="AE449" s="101"/>
      <c r="AF449" s="1"/>
    </row>
    <row r="450" spans="1:16384" s="1" customFormat="1" ht="45" x14ac:dyDescent="0.25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5" t="s">
        <v>176</v>
      </c>
      <c r="S450" s="36" t="s">
        <v>31</v>
      </c>
      <c r="T450" s="40">
        <v>1</v>
      </c>
      <c r="U450" s="40">
        <v>1</v>
      </c>
      <c r="V450" s="40">
        <v>1</v>
      </c>
      <c r="W450" s="40">
        <v>1</v>
      </c>
      <c r="X450" s="40">
        <v>1</v>
      </c>
      <c r="Y450" s="40">
        <v>1</v>
      </c>
      <c r="Z450" s="41">
        <v>1</v>
      </c>
      <c r="AA450" s="36">
        <v>2020</v>
      </c>
      <c r="AB450" s="77"/>
      <c r="AC450" s="99"/>
      <c r="AD450" s="100"/>
      <c r="AE450" s="101"/>
    </row>
    <row r="451" spans="1:16384" s="2" customFormat="1" ht="45" x14ac:dyDescent="0.25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12" t="s">
        <v>177</v>
      </c>
      <c r="S451" s="10" t="s">
        <v>36</v>
      </c>
      <c r="T451" s="14">
        <f>700+250</f>
        <v>950</v>
      </c>
      <c r="U451" s="14">
        <v>1085</v>
      </c>
      <c r="V451" s="14">
        <v>1400</v>
      </c>
      <c r="W451" s="14">
        <v>1350</v>
      </c>
      <c r="X451" s="14">
        <v>1300</v>
      </c>
      <c r="Y451" s="14">
        <v>1550</v>
      </c>
      <c r="Z451" s="6">
        <f>T451+U451+V451+W451+X451+Y451</f>
        <v>7635</v>
      </c>
      <c r="AA451" s="10">
        <v>2020</v>
      </c>
      <c r="AB451" s="80"/>
      <c r="AC451" s="104"/>
      <c r="AD451" s="105"/>
      <c r="AE451" s="106"/>
      <c r="AF451" s="26"/>
    </row>
    <row r="452" spans="1:16384" s="15" customFormat="1" ht="19.149999999999999" customHeight="1" x14ac:dyDescent="0.25">
      <c r="A452" s="127" t="s">
        <v>34</v>
      </c>
      <c r="B452" s="127"/>
      <c r="C452" s="127"/>
      <c r="D452" s="127"/>
      <c r="E452" s="127"/>
      <c r="F452" s="127"/>
      <c r="G452" s="127"/>
      <c r="H452" s="127"/>
      <c r="I452" s="127"/>
      <c r="J452" s="127"/>
      <c r="K452" s="127"/>
      <c r="L452" s="127"/>
      <c r="M452" s="127"/>
      <c r="N452" s="127"/>
      <c r="O452" s="127"/>
      <c r="P452" s="127"/>
      <c r="Q452" s="127"/>
      <c r="R452" s="127"/>
      <c r="S452" s="127"/>
      <c r="T452" s="127"/>
      <c r="U452" s="127"/>
      <c r="V452" s="127"/>
      <c r="W452" s="127"/>
      <c r="X452" s="127"/>
      <c r="Y452" s="127"/>
      <c r="Z452" s="127"/>
      <c r="AA452" s="127"/>
      <c r="AB452" s="42"/>
      <c r="AC452" s="17"/>
      <c r="AD452" s="94"/>
      <c r="AE452" s="94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72"/>
      <c r="CB452" s="72"/>
      <c r="CC452" s="72"/>
      <c r="CD452" s="72"/>
      <c r="CE452" s="72"/>
      <c r="CF452" s="72"/>
      <c r="CG452" s="72"/>
      <c r="CH452" s="72"/>
      <c r="CI452" s="72"/>
      <c r="CJ452" s="72"/>
      <c r="CK452" s="72"/>
      <c r="CL452" s="72"/>
      <c r="CM452" s="72"/>
      <c r="CN452" s="72"/>
      <c r="CO452" s="72"/>
      <c r="CP452" s="72"/>
      <c r="CQ452" s="72"/>
      <c r="CR452" s="72"/>
      <c r="CS452" s="72"/>
      <c r="CT452" s="72"/>
      <c r="CU452" s="72"/>
      <c r="CV452" s="72"/>
      <c r="CW452" s="72"/>
      <c r="CX452" s="72"/>
      <c r="CY452" s="72"/>
      <c r="CZ452" s="72"/>
      <c r="DA452" s="72"/>
      <c r="DB452" s="72"/>
      <c r="DC452" s="72"/>
      <c r="DD452" s="72"/>
      <c r="DE452" s="72"/>
      <c r="DF452" s="72"/>
      <c r="DG452" s="72"/>
      <c r="DH452" s="72"/>
      <c r="DI452" s="72"/>
      <c r="DJ452" s="72"/>
      <c r="DK452" s="72"/>
      <c r="DL452" s="72" t="s">
        <v>94</v>
      </c>
      <c r="DM452" s="72" t="s">
        <v>94</v>
      </c>
      <c r="DN452" s="72" t="s">
        <v>94</v>
      </c>
      <c r="DO452" s="72" t="s">
        <v>94</v>
      </c>
      <c r="DP452" s="72" t="s">
        <v>94</v>
      </c>
      <c r="DQ452" s="72" t="s">
        <v>94</v>
      </c>
      <c r="DR452" s="72" t="s">
        <v>94</v>
      </c>
      <c r="DS452" s="72" t="s">
        <v>94</v>
      </c>
      <c r="DT452" s="72" t="s">
        <v>94</v>
      </c>
      <c r="DU452" s="72" t="s">
        <v>94</v>
      </c>
      <c r="DV452" s="72" t="s">
        <v>94</v>
      </c>
      <c r="DW452" s="72" t="s">
        <v>94</v>
      </c>
      <c r="DX452" s="72" t="s">
        <v>94</v>
      </c>
      <c r="DY452" s="72" t="s">
        <v>94</v>
      </c>
      <c r="DZ452" s="72" t="s">
        <v>94</v>
      </c>
      <c r="EA452" s="72" t="s">
        <v>94</v>
      </c>
      <c r="EB452" s="72" t="s">
        <v>94</v>
      </c>
      <c r="EC452" s="72" t="s">
        <v>94</v>
      </c>
      <c r="ED452" s="72" t="s">
        <v>94</v>
      </c>
      <c r="EE452" s="72" t="s">
        <v>94</v>
      </c>
      <c r="EF452" s="72" t="s">
        <v>94</v>
      </c>
      <c r="EG452" s="72" t="s">
        <v>94</v>
      </c>
      <c r="EH452" s="72" t="s">
        <v>94</v>
      </c>
      <c r="EI452" s="72" t="s">
        <v>94</v>
      </c>
      <c r="EJ452" s="72" t="s">
        <v>94</v>
      </c>
      <c r="EK452" s="72" t="s">
        <v>94</v>
      </c>
      <c r="EL452" s="72" t="s">
        <v>94</v>
      </c>
      <c r="EM452" s="72" t="s">
        <v>94</v>
      </c>
      <c r="EN452" s="72" t="s">
        <v>94</v>
      </c>
      <c r="EO452" s="72" t="s">
        <v>94</v>
      </c>
      <c r="EP452" s="72" t="s">
        <v>94</v>
      </c>
      <c r="EQ452" s="72" t="s">
        <v>94</v>
      </c>
      <c r="ER452" s="72" t="s">
        <v>94</v>
      </c>
      <c r="ES452" s="72" t="s">
        <v>94</v>
      </c>
      <c r="ET452" s="72" t="s">
        <v>94</v>
      </c>
      <c r="EU452" s="72" t="s">
        <v>94</v>
      </c>
      <c r="EV452" s="72" t="s">
        <v>94</v>
      </c>
      <c r="EW452" s="72" t="s">
        <v>94</v>
      </c>
      <c r="EX452" s="72" t="s">
        <v>94</v>
      </c>
      <c r="EY452" s="72" t="s">
        <v>94</v>
      </c>
      <c r="EZ452" s="72" t="s">
        <v>94</v>
      </c>
      <c r="FA452" s="72" t="s">
        <v>94</v>
      </c>
      <c r="FB452" s="72" t="s">
        <v>94</v>
      </c>
      <c r="FC452" s="72" t="s">
        <v>94</v>
      </c>
      <c r="FD452" s="72" t="s">
        <v>94</v>
      </c>
      <c r="FE452" s="72" t="s">
        <v>94</v>
      </c>
      <c r="FF452" s="72" t="s">
        <v>94</v>
      </c>
      <c r="FG452" s="72" t="s">
        <v>94</v>
      </c>
      <c r="FH452" s="72" t="s">
        <v>94</v>
      </c>
      <c r="FI452" s="72" t="s">
        <v>94</v>
      </c>
      <c r="FJ452" s="72" t="s">
        <v>94</v>
      </c>
      <c r="FK452" s="72" t="s">
        <v>94</v>
      </c>
      <c r="FL452" s="72" t="s">
        <v>94</v>
      </c>
      <c r="FM452" s="72" t="s">
        <v>94</v>
      </c>
      <c r="FN452" s="72" t="s">
        <v>94</v>
      </c>
      <c r="FO452" s="72" t="s">
        <v>94</v>
      </c>
      <c r="FP452" s="72" t="s">
        <v>94</v>
      </c>
      <c r="FQ452" s="72" t="s">
        <v>94</v>
      </c>
      <c r="FR452" s="72" t="s">
        <v>94</v>
      </c>
      <c r="FS452" s="72" t="s">
        <v>94</v>
      </c>
      <c r="FT452" s="72" t="s">
        <v>94</v>
      </c>
      <c r="FU452" s="72" t="s">
        <v>94</v>
      </c>
      <c r="FV452" s="72" t="s">
        <v>94</v>
      </c>
      <c r="FW452" s="72" t="s">
        <v>94</v>
      </c>
      <c r="FX452" s="72" t="s">
        <v>94</v>
      </c>
      <c r="FY452" s="72" t="s">
        <v>94</v>
      </c>
      <c r="FZ452" s="72" t="s">
        <v>94</v>
      </c>
      <c r="GA452" s="72" t="s">
        <v>94</v>
      </c>
      <c r="GB452" s="72" t="s">
        <v>94</v>
      </c>
      <c r="GC452" s="72" t="s">
        <v>94</v>
      </c>
      <c r="GD452" s="72" t="s">
        <v>94</v>
      </c>
      <c r="GE452" s="72" t="s">
        <v>94</v>
      </c>
      <c r="GF452" s="72" t="s">
        <v>94</v>
      </c>
      <c r="GG452" s="72" t="s">
        <v>94</v>
      </c>
      <c r="GH452" s="72" t="s">
        <v>94</v>
      </c>
      <c r="GI452" s="72" t="s">
        <v>94</v>
      </c>
      <c r="GJ452" s="72" t="s">
        <v>94</v>
      </c>
      <c r="GK452" s="72" t="s">
        <v>94</v>
      </c>
      <c r="GL452" s="72" t="s">
        <v>94</v>
      </c>
      <c r="GM452" s="72" t="s">
        <v>94</v>
      </c>
      <c r="GN452" s="72" t="s">
        <v>94</v>
      </c>
      <c r="GO452" s="72" t="s">
        <v>94</v>
      </c>
      <c r="GP452" s="72" t="s">
        <v>94</v>
      </c>
      <c r="GQ452" s="72" t="s">
        <v>94</v>
      </c>
      <c r="GR452" s="72" t="s">
        <v>94</v>
      </c>
      <c r="GS452" s="72" t="s">
        <v>94</v>
      </c>
      <c r="GT452" s="72" t="s">
        <v>94</v>
      </c>
      <c r="GU452" s="72" t="s">
        <v>94</v>
      </c>
      <c r="GV452" s="72" t="s">
        <v>94</v>
      </c>
      <c r="GW452" s="72" t="s">
        <v>94</v>
      </c>
      <c r="GX452" s="72" t="s">
        <v>94</v>
      </c>
      <c r="GY452" s="72" t="s">
        <v>94</v>
      </c>
      <c r="GZ452" s="72" t="s">
        <v>94</v>
      </c>
      <c r="HA452" s="72" t="s">
        <v>94</v>
      </c>
      <c r="HB452" s="72" t="s">
        <v>94</v>
      </c>
      <c r="HC452" s="72" t="s">
        <v>94</v>
      </c>
      <c r="HD452" s="72" t="s">
        <v>94</v>
      </c>
      <c r="HE452" s="72" t="s">
        <v>94</v>
      </c>
      <c r="HF452" s="72" t="s">
        <v>94</v>
      </c>
      <c r="HG452" s="72" t="s">
        <v>94</v>
      </c>
      <c r="HH452" s="72" t="s">
        <v>94</v>
      </c>
      <c r="HI452" s="72" t="s">
        <v>94</v>
      </c>
      <c r="HJ452" s="72" t="s">
        <v>94</v>
      </c>
      <c r="HK452" s="72" t="s">
        <v>94</v>
      </c>
      <c r="HL452" s="72" t="s">
        <v>94</v>
      </c>
      <c r="HM452" s="72" t="s">
        <v>94</v>
      </c>
      <c r="HN452" s="72" t="s">
        <v>94</v>
      </c>
      <c r="HO452" s="72" t="s">
        <v>94</v>
      </c>
      <c r="HP452" s="72" t="s">
        <v>94</v>
      </c>
      <c r="HQ452" s="72" t="s">
        <v>94</v>
      </c>
      <c r="HR452" s="72" t="s">
        <v>94</v>
      </c>
      <c r="HS452" s="72" t="s">
        <v>94</v>
      </c>
      <c r="HT452" s="72" t="s">
        <v>94</v>
      </c>
      <c r="HU452" s="72" t="s">
        <v>94</v>
      </c>
      <c r="HV452" s="72" t="s">
        <v>94</v>
      </c>
      <c r="HW452" s="72" t="s">
        <v>94</v>
      </c>
      <c r="HX452" s="72" t="s">
        <v>94</v>
      </c>
      <c r="HY452" s="72" t="s">
        <v>94</v>
      </c>
      <c r="HZ452" s="72" t="s">
        <v>94</v>
      </c>
      <c r="IA452" s="72" t="s">
        <v>94</v>
      </c>
      <c r="IB452" s="72" t="s">
        <v>94</v>
      </c>
      <c r="IC452" s="72" t="s">
        <v>94</v>
      </c>
      <c r="ID452" s="72" t="s">
        <v>94</v>
      </c>
      <c r="IE452" s="72" t="s">
        <v>94</v>
      </c>
      <c r="IF452" s="72" t="s">
        <v>94</v>
      </c>
      <c r="IG452" s="72" t="s">
        <v>94</v>
      </c>
      <c r="IH452" s="72" t="s">
        <v>94</v>
      </c>
      <c r="II452" s="72" t="s">
        <v>94</v>
      </c>
      <c r="IJ452" s="72" t="s">
        <v>94</v>
      </c>
      <c r="IK452" s="72" t="s">
        <v>94</v>
      </c>
      <c r="IL452" s="72" t="s">
        <v>94</v>
      </c>
      <c r="IM452" s="72" t="s">
        <v>94</v>
      </c>
      <c r="IN452" s="72" t="s">
        <v>94</v>
      </c>
      <c r="IO452" s="72" t="s">
        <v>94</v>
      </c>
      <c r="IP452" s="72" t="s">
        <v>94</v>
      </c>
      <c r="IQ452" s="72" t="s">
        <v>94</v>
      </c>
      <c r="IR452" s="72" t="s">
        <v>94</v>
      </c>
      <c r="IS452" s="72" t="s">
        <v>94</v>
      </c>
      <c r="IT452" s="72" t="s">
        <v>94</v>
      </c>
      <c r="IU452" s="72" t="s">
        <v>94</v>
      </c>
      <c r="IV452" s="72" t="s">
        <v>94</v>
      </c>
      <c r="IW452" s="72" t="s">
        <v>94</v>
      </c>
      <c r="IX452" s="72" t="s">
        <v>94</v>
      </c>
      <c r="IY452" s="72" t="s">
        <v>94</v>
      </c>
      <c r="IZ452" s="72" t="s">
        <v>94</v>
      </c>
      <c r="JA452" s="72" t="s">
        <v>94</v>
      </c>
      <c r="JB452" s="72" t="s">
        <v>94</v>
      </c>
      <c r="JC452" s="72" t="s">
        <v>94</v>
      </c>
      <c r="JD452" s="72" t="s">
        <v>94</v>
      </c>
      <c r="JE452" s="72" t="s">
        <v>94</v>
      </c>
      <c r="JF452" s="72" t="s">
        <v>94</v>
      </c>
      <c r="JG452" s="72" t="s">
        <v>94</v>
      </c>
      <c r="JH452" s="72" t="s">
        <v>94</v>
      </c>
      <c r="JI452" s="72" t="s">
        <v>94</v>
      </c>
      <c r="JJ452" s="72" t="s">
        <v>94</v>
      </c>
      <c r="JK452" s="72" t="s">
        <v>94</v>
      </c>
      <c r="JL452" s="72" t="s">
        <v>94</v>
      </c>
      <c r="JM452" s="72" t="s">
        <v>94</v>
      </c>
      <c r="JN452" s="72" t="s">
        <v>94</v>
      </c>
      <c r="JO452" s="72" t="s">
        <v>94</v>
      </c>
      <c r="JP452" s="72" t="s">
        <v>94</v>
      </c>
      <c r="JQ452" s="72" t="s">
        <v>94</v>
      </c>
      <c r="JR452" s="72" t="s">
        <v>94</v>
      </c>
      <c r="JS452" s="72" t="s">
        <v>94</v>
      </c>
      <c r="JT452" s="72" t="s">
        <v>94</v>
      </c>
      <c r="JU452" s="72" t="s">
        <v>94</v>
      </c>
      <c r="JV452" s="72" t="s">
        <v>94</v>
      </c>
      <c r="JW452" s="72" t="s">
        <v>94</v>
      </c>
      <c r="JX452" s="72" t="s">
        <v>94</v>
      </c>
      <c r="JY452" s="72" t="s">
        <v>94</v>
      </c>
      <c r="JZ452" s="72" t="s">
        <v>94</v>
      </c>
      <c r="KA452" s="72" t="s">
        <v>94</v>
      </c>
      <c r="KB452" s="72" t="s">
        <v>94</v>
      </c>
      <c r="KC452" s="72" t="s">
        <v>94</v>
      </c>
      <c r="KD452" s="72" t="s">
        <v>94</v>
      </c>
      <c r="KE452" s="72" t="s">
        <v>94</v>
      </c>
      <c r="KF452" s="72" t="s">
        <v>94</v>
      </c>
      <c r="KG452" s="72" t="s">
        <v>94</v>
      </c>
      <c r="KH452" s="72" t="s">
        <v>94</v>
      </c>
      <c r="KI452" s="72" t="s">
        <v>94</v>
      </c>
      <c r="KJ452" s="72" t="s">
        <v>94</v>
      </c>
      <c r="KK452" s="72" t="s">
        <v>94</v>
      </c>
      <c r="KL452" s="72" t="s">
        <v>94</v>
      </c>
      <c r="KM452" s="72" t="s">
        <v>94</v>
      </c>
      <c r="KN452" s="72" t="s">
        <v>94</v>
      </c>
      <c r="KO452" s="72" t="s">
        <v>94</v>
      </c>
      <c r="KP452" s="72" t="s">
        <v>94</v>
      </c>
      <c r="KQ452" s="72" t="s">
        <v>94</v>
      </c>
      <c r="KR452" s="72" t="s">
        <v>94</v>
      </c>
      <c r="KS452" s="72" t="s">
        <v>94</v>
      </c>
      <c r="KT452" s="72" t="s">
        <v>94</v>
      </c>
      <c r="KU452" s="72" t="s">
        <v>94</v>
      </c>
      <c r="KV452" s="72" t="s">
        <v>94</v>
      </c>
      <c r="KW452" s="72" t="s">
        <v>94</v>
      </c>
      <c r="KX452" s="72" t="s">
        <v>94</v>
      </c>
      <c r="KY452" s="72" t="s">
        <v>94</v>
      </c>
      <c r="KZ452" s="72" t="s">
        <v>94</v>
      </c>
      <c r="LA452" s="72" t="s">
        <v>94</v>
      </c>
      <c r="LB452" s="72" t="s">
        <v>94</v>
      </c>
      <c r="LC452" s="72" t="s">
        <v>94</v>
      </c>
      <c r="LD452" s="72" t="s">
        <v>94</v>
      </c>
      <c r="LE452" s="72" t="s">
        <v>94</v>
      </c>
      <c r="LF452" s="72" t="s">
        <v>94</v>
      </c>
      <c r="LG452" s="72" t="s">
        <v>94</v>
      </c>
      <c r="LH452" s="72" t="s">
        <v>94</v>
      </c>
      <c r="LI452" s="72" t="s">
        <v>94</v>
      </c>
      <c r="LJ452" s="72" t="s">
        <v>94</v>
      </c>
      <c r="LK452" s="72" t="s">
        <v>94</v>
      </c>
      <c r="LL452" s="72" t="s">
        <v>94</v>
      </c>
      <c r="LM452" s="72" t="s">
        <v>94</v>
      </c>
      <c r="LN452" s="72" t="s">
        <v>94</v>
      </c>
      <c r="LO452" s="72" t="s">
        <v>94</v>
      </c>
      <c r="LP452" s="72" t="s">
        <v>94</v>
      </c>
      <c r="LQ452" s="72" t="s">
        <v>94</v>
      </c>
      <c r="LR452" s="72" t="s">
        <v>94</v>
      </c>
      <c r="LS452" s="72" t="s">
        <v>94</v>
      </c>
      <c r="LT452" s="72" t="s">
        <v>94</v>
      </c>
      <c r="LU452" s="72" t="s">
        <v>94</v>
      </c>
      <c r="LV452" s="72" t="s">
        <v>94</v>
      </c>
      <c r="LW452" s="72" t="s">
        <v>94</v>
      </c>
      <c r="LX452" s="72" t="s">
        <v>94</v>
      </c>
      <c r="LY452" s="72" t="s">
        <v>94</v>
      </c>
      <c r="LZ452" s="72" t="s">
        <v>94</v>
      </c>
      <c r="MA452" s="72" t="s">
        <v>94</v>
      </c>
      <c r="MB452" s="72" t="s">
        <v>94</v>
      </c>
      <c r="MC452" s="72" t="s">
        <v>94</v>
      </c>
      <c r="MD452" s="72" t="s">
        <v>94</v>
      </c>
      <c r="ME452" s="72" t="s">
        <v>94</v>
      </c>
      <c r="MF452" s="72" t="s">
        <v>94</v>
      </c>
      <c r="MG452" s="72" t="s">
        <v>94</v>
      </c>
      <c r="MH452" s="72" t="s">
        <v>94</v>
      </c>
      <c r="MI452" s="72" t="s">
        <v>94</v>
      </c>
      <c r="MJ452" s="72" t="s">
        <v>94</v>
      </c>
      <c r="MK452" s="72" t="s">
        <v>94</v>
      </c>
      <c r="ML452" s="72" t="s">
        <v>94</v>
      </c>
      <c r="MM452" s="72" t="s">
        <v>94</v>
      </c>
      <c r="MN452" s="72" t="s">
        <v>94</v>
      </c>
      <c r="MO452" s="72" t="s">
        <v>94</v>
      </c>
      <c r="MP452" s="72" t="s">
        <v>94</v>
      </c>
      <c r="MQ452" s="72" t="s">
        <v>94</v>
      </c>
      <c r="MR452" s="72" t="s">
        <v>94</v>
      </c>
      <c r="MS452" s="72" t="s">
        <v>94</v>
      </c>
      <c r="MT452" s="72" t="s">
        <v>94</v>
      </c>
      <c r="MU452" s="72" t="s">
        <v>94</v>
      </c>
      <c r="MV452" s="72" t="s">
        <v>94</v>
      </c>
      <c r="MW452" s="72" t="s">
        <v>94</v>
      </c>
      <c r="MX452" s="72" t="s">
        <v>94</v>
      </c>
      <c r="MY452" s="72" t="s">
        <v>94</v>
      </c>
      <c r="MZ452" s="72" t="s">
        <v>94</v>
      </c>
      <c r="NA452" s="72" t="s">
        <v>94</v>
      </c>
      <c r="NB452" s="72" t="s">
        <v>94</v>
      </c>
      <c r="NC452" s="72" t="s">
        <v>94</v>
      </c>
      <c r="ND452" s="72" t="s">
        <v>94</v>
      </c>
      <c r="NE452" s="72" t="s">
        <v>94</v>
      </c>
      <c r="NF452" s="72" t="s">
        <v>94</v>
      </c>
      <c r="NG452" s="72" t="s">
        <v>94</v>
      </c>
      <c r="NH452" s="72" t="s">
        <v>94</v>
      </c>
      <c r="NI452" s="72" t="s">
        <v>94</v>
      </c>
      <c r="NJ452" s="72" t="s">
        <v>94</v>
      </c>
      <c r="NK452" s="72" t="s">
        <v>94</v>
      </c>
      <c r="NL452" s="72" t="s">
        <v>94</v>
      </c>
      <c r="NM452" s="72" t="s">
        <v>94</v>
      </c>
      <c r="NN452" s="72" t="s">
        <v>94</v>
      </c>
      <c r="NO452" s="72" t="s">
        <v>94</v>
      </c>
      <c r="NP452" s="72" t="s">
        <v>94</v>
      </c>
      <c r="NQ452" s="72" t="s">
        <v>94</v>
      </c>
      <c r="NR452" s="72" t="s">
        <v>94</v>
      </c>
      <c r="NS452" s="72" t="s">
        <v>94</v>
      </c>
      <c r="NT452" s="72" t="s">
        <v>94</v>
      </c>
      <c r="NU452" s="72" t="s">
        <v>94</v>
      </c>
      <c r="NV452" s="72" t="s">
        <v>94</v>
      </c>
      <c r="NW452" s="72" t="s">
        <v>94</v>
      </c>
      <c r="NX452" s="72" t="s">
        <v>94</v>
      </c>
      <c r="NY452" s="72" t="s">
        <v>94</v>
      </c>
      <c r="NZ452" s="72" t="s">
        <v>94</v>
      </c>
      <c r="OA452" s="72" t="s">
        <v>94</v>
      </c>
      <c r="OB452" s="72" t="s">
        <v>94</v>
      </c>
      <c r="OC452" s="72" t="s">
        <v>94</v>
      </c>
      <c r="OD452" s="72" t="s">
        <v>94</v>
      </c>
      <c r="OE452" s="72" t="s">
        <v>94</v>
      </c>
      <c r="OF452" s="72" t="s">
        <v>94</v>
      </c>
      <c r="OG452" s="72" t="s">
        <v>94</v>
      </c>
      <c r="OH452" s="72" t="s">
        <v>94</v>
      </c>
      <c r="OI452" s="72" t="s">
        <v>94</v>
      </c>
      <c r="OJ452" s="72" t="s">
        <v>94</v>
      </c>
      <c r="OK452" s="72" t="s">
        <v>94</v>
      </c>
      <c r="OL452" s="72" t="s">
        <v>94</v>
      </c>
      <c r="OM452" s="72" t="s">
        <v>94</v>
      </c>
      <c r="ON452" s="72" t="s">
        <v>94</v>
      </c>
      <c r="OO452" s="72" t="s">
        <v>94</v>
      </c>
      <c r="OP452" s="72" t="s">
        <v>94</v>
      </c>
      <c r="OQ452" s="72" t="s">
        <v>94</v>
      </c>
      <c r="OR452" s="72" t="s">
        <v>94</v>
      </c>
      <c r="OS452" s="72" t="s">
        <v>94</v>
      </c>
      <c r="OT452" s="72" t="s">
        <v>94</v>
      </c>
      <c r="OU452" s="72" t="s">
        <v>94</v>
      </c>
      <c r="OV452" s="72" t="s">
        <v>94</v>
      </c>
      <c r="OW452" s="72" t="s">
        <v>94</v>
      </c>
      <c r="OX452" s="72" t="s">
        <v>94</v>
      </c>
      <c r="OY452" s="72" t="s">
        <v>94</v>
      </c>
      <c r="OZ452" s="72" t="s">
        <v>94</v>
      </c>
      <c r="PA452" s="72" t="s">
        <v>94</v>
      </c>
      <c r="PB452" s="72" t="s">
        <v>94</v>
      </c>
      <c r="PC452" s="72" t="s">
        <v>94</v>
      </c>
      <c r="PD452" s="72" t="s">
        <v>94</v>
      </c>
      <c r="PE452" s="72" t="s">
        <v>94</v>
      </c>
      <c r="PF452" s="72" t="s">
        <v>94</v>
      </c>
      <c r="PG452" s="72" t="s">
        <v>94</v>
      </c>
      <c r="PH452" s="72" t="s">
        <v>94</v>
      </c>
      <c r="PI452" s="72" t="s">
        <v>94</v>
      </c>
      <c r="PJ452" s="72" t="s">
        <v>94</v>
      </c>
      <c r="PK452" s="72" t="s">
        <v>94</v>
      </c>
      <c r="PL452" s="72" t="s">
        <v>94</v>
      </c>
      <c r="PM452" s="72" t="s">
        <v>94</v>
      </c>
      <c r="PN452" s="72" t="s">
        <v>94</v>
      </c>
      <c r="PO452" s="72" t="s">
        <v>94</v>
      </c>
      <c r="PP452" s="72" t="s">
        <v>94</v>
      </c>
      <c r="PQ452" s="72" t="s">
        <v>94</v>
      </c>
      <c r="PR452" s="72" t="s">
        <v>94</v>
      </c>
      <c r="PS452" s="72" t="s">
        <v>94</v>
      </c>
      <c r="PT452" s="72" t="s">
        <v>94</v>
      </c>
      <c r="PU452" s="72" t="s">
        <v>94</v>
      </c>
      <c r="PV452" s="72" t="s">
        <v>94</v>
      </c>
      <c r="PW452" s="72" t="s">
        <v>94</v>
      </c>
      <c r="PX452" s="72" t="s">
        <v>94</v>
      </c>
      <c r="PY452" s="72" t="s">
        <v>94</v>
      </c>
      <c r="PZ452" s="72" t="s">
        <v>94</v>
      </c>
      <c r="QA452" s="72" t="s">
        <v>94</v>
      </c>
      <c r="QB452" s="72" t="s">
        <v>94</v>
      </c>
      <c r="QC452" s="72" t="s">
        <v>94</v>
      </c>
      <c r="QD452" s="72" t="s">
        <v>94</v>
      </c>
      <c r="QE452" s="72" t="s">
        <v>94</v>
      </c>
      <c r="QF452" s="72" t="s">
        <v>94</v>
      </c>
      <c r="QG452" s="72" t="s">
        <v>94</v>
      </c>
      <c r="QH452" s="72" t="s">
        <v>94</v>
      </c>
      <c r="QI452" s="72" t="s">
        <v>94</v>
      </c>
      <c r="QJ452" s="72" t="s">
        <v>94</v>
      </c>
      <c r="QK452" s="72" t="s">
        <v>94</v>
      </c>
      <c r="QL452" s="72" t="s">
        <v>94</v>
      </c>
      <c r="QM452" s="72" t="s">
        <v>94</v>
      </c>
      <c r="QN452" s="72" t="s">
        <v>94</v>
      </c>
      <c r="QO452" s="72" t="s">
        <v>94</v>
      </c>
      <c r="QP452" s="72" t="s">
        <v>94</v>
      </c>
      <c r="QQ452" s="72" t="s">
        <v>94</v>
      </c>
      <c r="QR452" s="72" t="s">
        <v>94</v>
      </c>
      <c r="QS452" s="72" t="s">
        <v>94</v>
      </c>
      <c r="QT452" s="72" t="s">
        <v>94</v>
      </c>
      <c r="QU452" s="72" t="s">
        <v>94</v>
      </c>
      <c r="QV452" s="72" t="s">
        <v>94</v>
      </c>
      <c r="QW452" s="72" t="s">
        <v>94</v>
      </c>
      <c r="QX452" s="72" t="s">
        <v>94</v>
      </c>
      <c r="QY452" s="72" t="s">
        <v>94</v>
      </c>
      <c r="QZ452" s="72" t="s">
        <v>94</v>
      </c>
      <c r="RA452" s="72" t="s">
        <v>94</v>
      </c>
      <c r="RB452" s="72" t="s">
        <v>94</v>
      </c>
      <c r="RC452" s="72" t="s">
        <v>94</v>
      </c>
      <c r="RD452" s="72" t="s">
        <v>94</v>
      </c>
      <c r="RE452" s="72" t="s">
        <v>94</v>
      </c>
      <c r="RF452" s="72" t="s">
        <v>94</v>
      </c>
      <c r="RG452" s="72" t="s">
        <v>94</v>
      </c>
      <c r="RH452" s="72" t="s">
        <v>94</v>
      </c>
      <c r="RI452" s="72" t="s">
        <v>94</v>
      </c>
      <c r="RJ452" s="72" t="s">
        <v>94</v>
      </c>
      <c r="RK452" s="72" t="s">
        <v>94</v>
      </c>
      <c r="RL452" s="72" t="s">
        <v>94</v>
      </c>
      <c r="RM452" s="72" t="s">
        <v>94</v>
      </c>
      <c r="RN452" s="72" t="s">
        <v>94</v>
      </c>
      <c r="RO452" s="72" t="s">
        <v>94</v>
      </c>
      <c r="RP452" s="72" t="s">
        <v>94</v>
      </c>
      <c r="RQ452" s="72" t="s">
        <v>94</v>
      </c>
      <c r="RR452" s="72" t="s">
        <v>94</v>
      </c>
      <c r="RS452" s="72" t="s">
        <v>94</v>
      </c>
      <c r="RT452" s="72" t="s">
        <v>94</v>
      </c>
      <c r="RU452" s="72" t="s">
        <v>94</v>
      </c>
      <c r="RV452" s="72" t="s">
        <v>94</v>
      </c>
      <c r="RW452" s="72" t="s">
        <v>94</v>
      </c>
      <c r="RX452" s="72" t="s">
        <v>94</v>
      </c>
      <c r="RY452" s="72" t="s">
        <v>94</v>
      </c>
      <c r="RZ452" s="72" t="s">
        <v>94</v>
      </c>
      <c r="SA452" s="72" t="s">
        <v>94</v>
      </c>
      <c r="SB452" s="72" t="s">
        <v>94</v>
      </c>
      <c r="SC452" s="72" t="s">
        <v>94</v>
      </c>
      <c r="SD452" s="72" t="s">
        <v>94</v>
      </c>
      <c r="SE452" s="72" t="s">
        <v>94</v>
      </c>
      <c r="SF452" s="72" t="s">
        <v>94</v>
      </c>
      <c r="SG452" s="72" t="s">
        <v>94</v>
      </c>
      <c r="SH452" s="72" t="s">
        <v>94</v>
      </c>
      <c r="SI452" s="72" t="s">
        <v>94</v>
      </c>
      <c r="SJ452" s="72" t="s">
        <v>94</v>
      </c>
      <c r="SK452" s="72" t="s">
        <v>94</v>
      </c>
      <c r="SL452" s="72" t="s">
        <v>94</v>
      </c>
      <c r="SM452" s="72" t="s">
        <v>94</v>
      </c>
      <c r="SN452" s="72" t="s">
        <v>94</v>
      </c>
      <c r="SO452" s="72" t="s">
        <v>94</v>
      </c>
      <c r="SP452" s="72" t="s">
        <v>94</v>
      </c>
      <c r="SQ452" s="72" t="s">
        <v>94</v>
      </c>
      <c r="SR452" s="72" t="s">
        <v>94</v>
      </c>
      <c r="SS452" s="72" t="s">
        <v>94</v>
      </c>
      <c r="ST452" s="72" t="s">
        <v>94</v>
      </c>
      <c r="SU452" s="72" t="s">
        <v>94</v>
      </c>
      <c r="SV452" s="72" t="s">
        <v>94</v>
      </c>
      <c r="SW452" s="72" t="s">
        <v>94</v>
      </c>
      <c r="SX452" s="72" t="s">
        <v>94</v>
      </c>
      <c r="SY452" s="72" t="s">
        <v>94</v>
      </c>
      <c r="SZ452" s="72" t="s">
        <v>94</v>
      </c>
      <c r="TA452" s="72" t="s">
        <v>94</v>
      </c>
      <c r="TB452" s="72" t="s">
        <v>94</v>
      </c>
      <c r="TC452" s="72" t="s">
        <v>94</v>
      </c>
      <c r="TD452" s="72" t="s">
        <v>94</v>
      </c>
      <c r="TE452" s="72" t="s">
        <v>94</v>
      </c>
      <c r="TF452" s="72" t="s">
        <v>94</v>
      </c>
      <c r="TG452" s="72" t="s">
        <v>94</v>
      </c>
      <c r="TH452" s="72" t="s">
        <v>94</v>
      </c>
      <c r="TI452" s="72" t="s">
        <v>94</v>
      </c>
      <c r="TJ452" s="72" t="s">
        <v>94</v>
      </c>
      <c r="TK452" s="72" t="s">
        <v>94</v>
      </c>
      <c r="TL452" s="72" t="s">
        <v>94</v>
      </c>
      <c r="TM452" s="72" t="s">
        <v>94</v>
      </c>
      <c r="TN452" s="72" t="s">
        <v>94</v>
      </c>
      <c r="TO452" s="72" t="s">
        <v>94</v>
      </c>
      <c r="TP452" s="72" t="s">
        <v>94</v>
      </c>
      <c r="TQ452" s="72" t="s">
        <v>94</v>
      </c>
      <c r="TR452" s="72" t="s">
        <v>94</v>
      </c>
      <c r="TS452" s="72" t="s">
        <v>94</v>
      </c>
      <c r="TT452" s="72" t="s">
        <v>94</v>
      </c>
      <c r="TU452" s="72" t="s">
        <v>94</v>
      </c>
      <c r="TV452" s="72" t="s">
        <v>94</v>
      </c>
      <c r="TW452" s="72" t="s">
        <v>94</v>
      </c>
      <c r="TX452" s="72" t="s">
        <v>94</v>
      </c>
      <c r="TY452" s="72" t="s">
        <v>94</v>
      </c>
      <c r="TZ452" s="72" t="s">
        <v>94</v>
      </c>
      <c r="UA452" s="72" t="s">
        <v>94</v>
      </c>
      <c r="UB452" s="72" t="s">
        <v>94</v>
      </c>
      <c r="UC452" s="72" t="s">
        <v>94</v>
      </c>
      <c r="UD452" s="72" t="s">
        <v>94</v>
      </c>
      <c r="UE452" s="72" t="s">
        <v>94</v>
      </c>
      <c r="UF452" s="72" t="s">
        <v>94</v>
      </c>
      <c r="UG452" s="72" t="s">
        <v>94</v>
      </c>
      <c r="UH452" s="72" t="s">
        <v>94</v>
      </c>
      <c r="UI452" s="72" t="s">
        <v>94</v>
      </c>
      <c r="UJ452" s="72" t="s">
        <v>94</v>
      </c>
      <c r="UK452" s="72" t="s">
        <v>94</v>
      </c>
      <c r="UL452" s="72" t="s">
        <v>94</v>
      </c>
      <c r="UM452" s="72" t="s">
        <v>94</v>
      </c>
      <c r="UN452" s="72" t="s">
        <v>94</v>
      </c>
      <c r="UO452" s="72" t="s">
        <v>94</v>
      </c>
      <c r="UP452" s="72" t="s">
        <v>94</v>
      </c>
      <c r="UQ452" s="72" t="s">
        <v>94</v>
      </c>
      <c r="UR452" s="72" t="s">
        <v>94</v>
      </c>
      <c r="US452" s="72" t="s">
        <v>94</v>
      </c>
      <c r="UT452" s="72" t="s">
        <v>94</v>
      </c>
      <c r="UU452" s="72" t="s">
        <v>94</v>
      </c>
      <c r="UV452" s="72" t="s">
        <v>94</v>
      </c>
      <c r="UW452" s="72" t="s">
        <v>94</v>
      </c>
      <c r="UX452" s="72" t="s">
        <v>94</v>
      </c>
      <c r="UY452" s="72" t="s">
        <v>94</v>
      </c>
      <c r="UZ452" s="72" t="s">
        <v>94</v>
      </c>
      <c r="VA452" s="72" t="s">
        <v>94</v>
      </c>
      <c r="VB452" s="72" t="s">
        <v>94</v>
      </c>
      <c r="VC452" s="72" t="s">
        <v>94</v>
      </c>
      <c r="VD452" s="72" t="s">
        <v>94</v>
      </c>
      <c r="VE452" s="72" t="s">
        <v>94</v>
      </c>
      <c r="VF452" s="72" t="s">
        <v>94</v>
      </c>
      <c r="VG452" s="72" t="s">
        <v>94</v>
      </c>
      <c r="VH452" s="72" t="s">
        <v>94</v>
      </c>
      <c r="VI452" s="72" t="s">
        <v>94</v>
      </c>
      <c r="VJ452" s="72" t="s">
        <v>94</v>
      </c>
      <c r="VK452" s="72" t="s">
        <v>94</v>
      </c>
      <c r="VL452" s="72" t="s">
        <v>94</v>
      </c>
      <c r="VM452" s="72" t="s">
        <v>94</v>
      </c>
      <c r="VN452" s="72" t="s">
        <v>94</v>
      </c>
      <c r="VO452" s="72" t="s">
        <v>94</v>
      </c>
      <c r="VP452" s="72" t="s">
        <v>94</v>
      </c>
      <c r="VQ452" s="72" t="s">
        <v>94</v>
      </c>
      <c r="VR452" s="72" t="s">
        <v>94</v>
      </c>
      <c r="VS452" s="72" t="s">
        <v>94</v>
      </c>
      <c r="VT452" s="72" t="s">
        <v>94</v>
      </c>
      <c r="VU452" s="72" t="s">
        <v>94</v>
      </c>
      <c r="VV452" s="72" t="s">
        <v>94</v>
      </c>
      <c r="VW452" s="72" t="s">
        <v>94</v>
      </c>
      <c r="VX452" s="72" t="s">
        <v>94</v>
      </c>
      <c r="VY452" s="72" t="s">
        <v>94</v>
      </c>
      <c r="VZ452" s="72" t="s">
        <v>94</v>
      </c>
      <c r="WA452" s="72" t="s">
        <v>94</v>
      </c>
      <c r="WB452" s="72" t="s">
        <v>94</v>
      </c>
      <c r="WC452" s="72" t="s">
        <v>94</v>
      </c>
      <c r="WD452" s="72" t="s">
        <v>94</v>
      </c>
      <c r="WE452" s="72" t="s">
        <v>94</v>
      </c>
      <c r="WF452" s="72" t="s">
        <v>94</v>
      </c>
      <c r="WG452" s="72" t="s">
        <v>94</v>
      </c>
      <c r="WH452" s="72" t="s">
        <v>94</v>
      </c>
      <c r="WI452" s="72" t="s">
        <v>94</v>
      </c>
      <c r="WJ452" s="72" t="s">
        <v>94</v>
      </c>
      <c r="WK452" s="72" t="s">
        <v>94</v>
      </c>
      <c r="WL452" s="72" t="s">
        <v>94</v>
      </c>
      <c r="WM452" s="72" t="s">
        <v>94</v>
      </c>
      <c r="WN452" s="72" t="s">
        <v>94</v>
      </c>
      <c r="WO452" s="72" t="s">
        <v>94</v>
      </c>
      <c r="WP452" s="72" t="s">
        <v>94</v>
      </c>
      <c r="WQ452" s="72" t="s">
        <v>94</v>
      </c>
      <c r="WR452" s="72" t="s">
        <v>94</v>
      </c>
      <c r="WS452" s="72" t="s">
        <v>94</v>
      </c>
      <c r="WT452" s="72" t="s">
        <v>94</v>
      </c>
      <c r="WU452" s="72" t="s">
        <v>94</v>
      </c>
      <c r="WV452" s="72" t="s">
        <v>94</v>
      </c>
      <c r="WW452" s="72" t="s">
        <v>94</v>
      </c>
      <c r="WX452" s="72" t="s">
        <v>94</v>
      </c>
      <c r="WY452" s="72" t="s">
        <v>94</v>
      </c>
      <c r="WZ452" s="72" t="s">
        <v>94</v>
      </c>
      <c r="XA452" s="72" t="s">
        <v>94</v>
      </c>
      <c r="XB452" s="72" t="s">
        <v>94</v>
      </c>
      <c r="XC452" s="72" t="s">
        <v>94</v>
      </c>
      <c r="XD452" s="72" t="s">
        <v>94</v>
      </c>
      <c r="XE452" s="72" t="s">
        <v>94</v>
      </c>
      <c r="XF452" s="72" t="s">
        <v>94</v>
      </c>
      <c r="XG452" s="72" t="s">
        <v>94</v>
      </c>
      <c r="XH452" s="72" t="s">
        <v>94</v>
      </c>
      <c r="XI452" s="72" t="s">
        <v>94</v>
      </c>
      <c r="XJ452" s="72" t="s">
        <v>94</v>
      </c>
      <c r="XK452" s="72" t="s">
        <v>94</v>
      </c>
      <c r="XL452" s="72" t="s">
        <v>94</v>
      </c>
      <c r="XM452" s="72" t="s">
        <v>94</v>
      </c>
      <c r="XN452" s="72" t="s">
        <v>94</v>
      </c>
      <c r="XO452" s="72" t="s">
        <v>94</v>
      </c>
      <c r="XP452" s="72" t="s">
        <v>94</v>
      </c>
      <c r="XQ452" s="72" t="s">
        <v>94</v>
      </c>
      <c r="XR452" s="72" t="s">
        <v>94</v>
      </c>
      <c r="XS452" s="72" t="s">
        <v>94</v>
      </c>
      <c r="XT452" s="72" t="s">
        <v>94</v>
      </c>
      <c r="XU452" s="72" t="s">
        <v>94</v>
      </c>
      <c r="XV452" s="72" t="s">
        <v>94</v>
      </c>
      <c r="XW452" s="72" t="s">
        <v>94</v>
      </c>
      <c r="XX452" s="72" t="s">
        <v>94</v>
      </c>
      <c r="XY452" s="72" t="s">
        <v>94</v>
      </c>
      <c r="XZ452" s="72" t="s">
        <v>94</v>
      </c>
      <c r="YA452" s="72" t="s">
        <v>94</v>
      </c>
      <c r="YB452" s="72" t="s">
        <v>94</v>
      </c>
      <c r="YC452" s="72" t="s">
        <v>94</v>
      </c>
      <c r="YD452" s="72" t="s">
        <v>94</v>
      </c>
      <c r="YE452" s="72" t="s">
        <v>94</v>
      </c>
      <c r="YF452" s="72" t="s">
        <v>94</v>
      </c>
      <c r="YG452" s="72" t="s">
        <v>94</v>
      </c>
      <c r="YH452" s="72" t="s">
        <v>94</v>
      </c>
      <c r="YI452" s="72" t="s">
        <v>94</v>
      </c>
      <c r="YJ452" s="72" t="s">
        <v>94</v>
      </c>
      <c r="YK452" s="72" t="s">
        <v>94</v>
      </c>
      <c r="YL452" s="72" t="s">
        <v>94</v>
      </c>
      <c r="YM452" s="72" t="s">
        <v>94</v>
      </c>
      <c r="YN452" s="72" t="s">
        <v>94</v>
      </c>
      <c r="YO452" s="72" t="s">
        <v>94</v>
      </c>
      <c r="YP452" s="72" t="s">
        <v>94</v>
      </c>
      <c r="YQ452" s="72" t="s">
        <v>94</v>
      </c>
      <c r="YR452" s="72" t="s">
        <v>94</v>
      </c>
      <c r="YS452" s="72" t="s">
        <v>94</v>
      </c>
      <c r="YT452" s="72" t="s">
        <v>94</v>
      </c>
      <c r="YU452" s="72" t="s">
        <v>94</v>
      </c>
      <c r="YV452" s="72" t="s">
        <v>94</v>
      </c>
      <c r="YW452" s="72" t="s">
        <v>94</v>
      </c>
      <c r="YX452" s="72" t="s">
        <v>94</v>
      </c>
      <c r="YY452" s="72" t="s">
        <v>94</v>
      </c>
      <c r="YZ452" s="72" t="s">
        <v>94</v>
      </c>
      <c r="ZA452" s="72" t="s">
        <v>94</v>
      </c>
      <c r="ZB452" s="72" t="s">
        <v>94</v>
      </c>
      <c r="ZC452" s="72" t="s">
        <v>94</v>
      </c>
      <c r="ZD452" s="72" t="s">
        <v>94</v>
      </c>
      <c r="ZE452" s="72" t="s">
        <v>94</v>
      </c>
      <c r="ZF452" s="72" t="s">
        <v>94</v>
      </c>
      <c r="ZG452" s="72" t="s">
        <v>94</v>
      </c>
      <c r="ZH452" s="72" t="s">
        <v>94</v>
      </c>
      <c r="ZI452" s="72" t="s">
        <v>94</v>
      </c>
      <c r="ZJ452" s="72" t="s">
        <v>94</v>
      </c>
      <c r="ZK452" s="72" t="s">
        <v>94</v>
      </c>
      <c r="ZL452" s="72" t="s">
        <v>94</v>
      </c>
      <c r="ZM452" s="72" t="s">
        <v>94</v>
      </c>
      <c r="ZN452" s="72" t="s">
        <v>94</v>
      </c>
      <c r="ZO452" s="72" t="s">
        <v>94</v>
      </c>
      <c r="ZP452" s="72" t="s">
        <v>94</v>
      </c>
      <c r="ZQ452" s="72" t="s">
        <v>94</v>
      </c>
      <c r="ZR452" s="72" t="s">
        <v>94</v>
      </c>
      <c r="ZS452" s="72" t="s">
        <v>94</v>
      </c>
      <c r="ZT452" s="72" t="s">
        <v>94</v>
      </c>
      <c r="ZU452" s="72" t="s">
        <v>94</v>
      </c>
      <c r="ZV452" s="72" t="s">
        <v>94</v>
      </c>
      <c r="ZW452" s="72" t="s">
        <v>94</v>
      </c>
      <c r="ZX452" s="72" t="s">
        <v>94</v>
      </c>
      <c r="ZY452" s="72" t="s">
        <v>94</v>
      </c>
      <c r="ZZ452" s="72" t="s">
        <v>94</v>
      </c>
      <c r="AAA452" s="72" t="s">
        <v>94</v>
      </c>
      <c r="AAB452" s="72" t="s">
        <v>94</v>
      </c>
      <c r="AAC452" s="72" t="s">
        <v>94</v>
      </c>
      <c r="AAD452" s="72" t="s">
        <v>94</v>
      </c>
      <c r="AAE452" s="72" t="s">
        <v>94</v>
      </c>
      <c r="AAF452" s="72" t="s">
        <v>94</v>
      </c>
      <c r="AAG452" s="72" t="s">
        <v>94</v>
      </c>
      <c r="AAH452" s="72" t="s">
        <v>94</v>
      </c>
      <c r="AAI452" s="72" t="s">
        <v>94</v>
      </c>
      <c r="AAJ452" s="72" t="s">
        <v>94</v>
      </c>
      <c r="AAK452" s="72" t="s">
        <v>94</v>
      </c>
      <c r="AAL452" s="72" t="s">
        <v>94</v>
      </c>
      <c r="AAM452" s="72" t="s">
        <v>94</v>
      </c>
      <c r="AAN452" s="72" t="s">
        <v>94</v>
      </c>
      <c r="AAO452" s="72" t="s">
        <v>94</v>
      </c>
      <c r="AAP452" s="72" t="s">
        <v>94</v>
      </c>
      <c r="AAQ452" s="72" t="s">
        <v>94</v>
      </c>
      <c r="AAR452" s="72" t="s">
        <v>94</v>
      </c>
      <c r="AAS452" s="72" t="s">
        <v>94</v>
      </c>
      <c r="AAT452" s="72" t="s">
        <v>94</v>
      </c>
      <c r="AAU452" s="72" t="s">
        <v>94</v>
      </c>
      <c r="AAV452" s="72" t="s">
        <v>94</v>
      </c>
      <c r="AAW452" s="72" t="s">
        <v>94</v>
      </c>
      <c r="AAX452" s="72" t="s">
        <v>94</v>
      </c>
      <c r="AAY452" s="72" t="s">
        <v>94</v>
      </c>
      <c r="AAZ452" s="72" t="s">
        <v>94</v>
      </c>
      <c r="ABA452" s="72" t="s">
        <v>94</v>
      </c>
      <c r="ABB452" s="72" t="s">
        <v>94</v>
      </c>
      <c r="ABC452" s="72" t="s">
        <v>94</v>
      </c>
      <c r="ABD452" s="72" t="s">
        <v>94</v>
      </c>
      <c r="ABE452" s="72" t="s">
        <v>94</v>
      </c>
      <c r="ABF452" s="72" t="s">
        <v>94</v>
      </c>
      <c r="ABG452" s="72" t="s">
        <v>94</v>
      </c>
      <c r="ABH452" s="72" t="s">
        <v>94</v>
      </c>
      <c r="ABI452" s="72" t="s">
        <v>94</v>
      </c>
      <c r="ABJ452" s="72" t="s">
        <v>94</v>
      </c>
      <c r="ABK452" s="72" t="s">
        <v>94</v>
      </c>
      <c r="ABL452" s="72" t="s">
        <v>94</v>
      </c>
      <c r="ABM452" s="72" t="s">
        <v>94</v>
      </c>
      <c r="ABN452" s="72" t="s">
        <v>94</v>
      </c>
      <c r="ABO452" s="72" t="s">
        <v>94</v>
      </c>
      <c r="ABP452" s="72" t="s">
        <v>94</v>
      </c>
      <c r="ABQ452" s="72" t="s">
        <v>94</v>
      </c>
      <c r="ABR452" s="72" t="s">
        <v>94</v>
      </c>
      <c r="ABS452" s="72" t="s">
        <v>94</v>
      </c>
      <c r="ABT452" s="72" t="s">
        <v>94</v>
      </c>
      <c r="ABU452" s="72" t="s">
        <v>94</v>
      </c>
      <c r="ABV452" s="72" t="s">
        <v>94</v>
      </c>
      <c r="ABW452" s="72" t="s">
        <v>94</v>
      </c>
      <c r="ABX452" s="72" t="s">
        <v>94</v>
      </c>
      <c r="ABY452" s="72" t="s">
        <v>94</v>
      </c>
      <c r="ABZ452" s="72" t="s">
        <v>94</v>
      </c>
      <c r="ACA452" s="72" t="s">
        <v>94</v>
      </c>
      <c r="ACB452" s="72" t="s">
        <v>94</v>
      </c>
      <c r="ACC452" s="72" t="s">
        <v>94</v>
      </c>
      <c r="ACD452" s="72" t="s">
        <v>94</v>
      </c>
      <c r="ACE452" s="72" t="s">
        <v>94</v>
      </c>
      <c r="ACF452" s="72" t="s">
        <v>94</v>
      </c>
      <c r="ACG452" s="72" t="s">
        <v>94</v>
      </c>
      <c r="ACH452" s="72" t="s">
        <v>94</v>
      </c>
      <c r="ACI452" s="72" t="s">
        <v>94</v>
      </c>
      <c r="ACJ452" s="72" t="s">
        <v>94</v>
      </c>
      <c r="ACK452" s="72" t="s">
        <v>94</v>
      </c>
      <c r="ACL452" s="72" t="s">
        <v>94</v>
      </c>
      <c r="ACM452" s="72" t="s">
        <v>94</v>
      </c>
      <c r="ACN452" s="72" t="s">
        <v>94</v>
      </c>
      <c r="ACO452" s="72" t="s">
        <v>94</v>
      </c>
      <c r="ACP452" s="72" t="s">
        <v>94</v>
      </c>
      <c r="ACQ452" s="72" t="s">
        <v>94</v>
      </c>
      <c r="ACR452" s="72" t="s">
        <v>94</v>
      </c>
      <c r="ACS452" s="72" t="s">
        <v>94</v>
      </c>
      <c r="ACT452" s="72" t="s">
        <v>94</v>
      </c>
      <c r="ACU452" s="72" t="s">
        <v>94</v>
      </c>
      <c r="ACV452" s="72" t="s">
        <v>94</v>
      </c>
      <c r="ACW452" s="72" t="s">
        <v>94</v>
      </c>
      <c r="ACX452" s="72" t="s">
        <v>94</v>
      </c>
      <c r="ACY452" s="72" t="s">
        <v>94</v>
      </c>
      <c r="ACZ452" s="72" t="s">
        <v>94</v>
      </c>
      <c r="ADA452" s="72" t="s">
        <v>94</v>
      </c>
      <c r="ADB452" s="72" t="s">
        <v>94</v>
      </c>
      <c r="ADC452" s="72" t="s">
        <v>94</v>
      </c>
      <c r="ADD452" s="72" t="s">
        <v>94</v>
      </c>
      <c r="ADE452" s="72" t="s">
        <v>94</v>
      </c>
      <c r="ADF452" s="72" t="s">
        <v>94</v>
      </c>
      <c r="ADG452" s="72" t="s">
        <v>94</v>
      </c>
      <c r="ADH452" s="72" t="s">
        <v>94</v>
      </c>
      <c r="ADI452" s="72" t="s">
        <v>94</v>
      </c>
      <c r="ADJ452" s="72" t="s">
        <v>94</v>
      </c>
      <c r="ADK452" s="72" t="s">
        <v>94</v>
      </c>
      <c r="ADL452" s="72" t="s">
        <v>94</v>
      </c>
      <c r="ADM452" s="72" t="s">
        <v>94</v>
      </c>
      <c r="ADN452" s="72" t="s">
        <v>94</v>
      </c>
      <c r="ADO452" s="72" t="s">
        <v>94</v>
      </c>
      <c r="ADP452" s="72" t="s">
        <v>94</v>
      </c>
      <c r="ADQ452" s="72" t="s">
        <v>94</v>
      </c>
      <c r="ADR452" s="72" t="s">
        <v>94</v>
      </c>
      <c r="ADS452" s="72" t="s">
        <v>94</v>
      </c>
      <c r="ADT452" s="72" t="s">
        <v>94</v>
      </c>
      <c r="ADU452" s="72" t="s">
        <v>94</v>
      </c>
      <c r="ADV452" s="72" t="s">
        <v>94</v>
      </c>
      <c r="ADW452" s="72" t="s">
        <v>94</v>
      </c>
      <c r="ADX452" s="72" t="s">
        <v>94</v>
      </c>
      <c r="ADY452" s="72" t="s">
        <v>94</v>
      </c>
      <c r="ADZ452" s="72" t="s">
        <v>94</v>
      </c>
      <c r="AEA452" s="72" t="s">
        <v>94</v>
      </c>
      <c r="AEB452" s="72" t="s">
        <v>94</v>
      </c>
      <c r="AEC452" s="72" t="s">
        <v>94</v>
      </c>
      <c r="AED452" s="72" t="s">
        <v>94</v>
      </c>
      <c r="AEE452" s="72" t="s">
        <v>94</v>
      </c>
      <c r="AEF452" s="72" t="s">
        <v>94</v>
      </c>
      <c r="AEG452" s="72" t="s">
        <v>94</v>
      </c>
      <c r="AEH452" s="72" t="s">
        <v>94</v>
      </c>
      <c r="AEI452" s="72" t="s">
        <v>94</v>
      </c>
      <c r="AEJ452" s="72" t="s">
        <v>94</v>
      </c>
      <c r="AEK452" s="72" t="s">
        <v>94</v>
      </c>
      <c r="AEL452" s="72" t="s">
        <v>94</v>
      </c>
      <c r="AEM452" s="72" t="s">
        <v>94</v>
      </c>
      <c r="AEN452" s="72" t="s">
        <v>94</v>
      </c>
      <c r="AEO452" s="72" t="s">
        <v>94</v>
      </c>
      <c r="AEP452" s="72" t="s">
        <v>94</v>
      </c>
      <c r="AEQ452" s="72" t="s">
        <v>94</v>
      </c>
      <c r="AER452" s="72" t="s">
        <v>94</v>
      </c>
      <c r="AES452" s="72" t="s">
        <v>94</v>
      </c>
      <c r="AET452" s="72" t="s">
        <v>94</v>
      </c>
      <c r="AEU452" s="72" t="s">
        <v>94</v>
      </c>
      <c r="AEV452" s="72" t="s">
        <v>94</v>
      </c>
      <c r="AEW452" s="72" t="s">
        <v>94</v>
      </c>
      <c r="AEX452" s="72" t="s">
        <v>94</v>
      </c>
      <c r="AEY452" s="72" t="s">
        <v>94</v>
      </c>
      <c r="AEZ452" s="72" t="s">
        <v>94</v>
      </c>
      <c r="AFA452" s="72" t="s">
        <v>94</v>
      </c>
      <c r="AFB452" s="72" t="s">
        <v>94</v>
      </c>
      <c r="AFC452" s="72" t="s">
        <v>94</v>
      </c>
      <c r="AFD452" s="72" t="s">
        <v>94</v>
      </c>
      <c r="AFE452" s="72" t="s">
        <v>94</v>
      </c>
      <c r="AFF452" s="72" t="s">
        <v>94</v>
      </c>
      <c r="AFG452" s="72" t="s">
        <v>94</v>
      </c>
      <c r="AFH452" s="72" t="s">
        <v>94</v>
      </c>
      <c r="AFI452" s="72" t="s">
        <v>94</v>
      </c>
      <c r="AFJ452" s="72" t="s">
        <v>94</v>
      </c>
      <c r="AFK452" s="72" t="s">
        <v>94</v>
      </c>
      <c r="AFL452" s="72" t="s">
        <v>94</v>
      </c>
      <c r="AFM452" s="72" t="s">
        <v>94</v>
      </c>
      <c r="AFN452" s="72" t="s">
        <v>94</v>
      </c>
      <c r="AFO452" s="72" t="s">
        <v>94</v>
      </c>
      <c r="AFP452" s="72" t="s">
        <v>94</v>
      </c>
      <c r="AFQ452" s="72" t="s">
        <v>94</v>
      </c>
      <c r="AFR452" s="72" t="s">
        <v>94</v>
      </c>
      <c r="AFS452" s="72" t="s">
        <v>94</v>
      </c>
      <c r="AFT452" s="72" t="s">
        <v>94</v>
      </c>
      <c r="AFU452" s="72" t="s">
        <v>94</v>
      </c>
      <c r="AFV452" s="72" t="s">
        <v>94</v>
      </c>
      <c r="AFW452" s="72" t="s">
        <v>94</v>
      </c>
      <c r="AFX452" s="72" t="s">
        <v>94</v>
      </c>
      <c r="AFY452" s="72" t="s">
        <v>94</v>
      </c>
      <c r="AFZ452" s="72" t="s">
        <v>94</v>
      </c>
      <c r="AGA452" s="72" t="s">
        <v>94</v>
      </c>
      <c r="AGB452" s="72" t="s">
        <v>94</v>
      </c>
      <c r="AGC452" s="72" t="s">
        <v>94</v>
      </c>
      <c r="AGD452" s="72" t="s">
        <v>94</v>
      </c>
      <c r="AGE452" s="72" t="s">
        <v>94</v>
      </c>
      <c r="AGF452" s="72" t="s">
        <v>94</v>
      </c>
      <c r="AGG452" s="72" t="s">
        <v>94</v>
      </c>
      <c r="AGH452" s="72" t="s">
        <v>94</v>
      </c>
      <c r="AGI452" s="72" t="s">
        <v>94</v>
      </c>
      <c r="AGJ452" s="72" t="s">
        <v>94</v>
      </c>
      <c r="AGK452" s="72" t="s">
        <v>94</v>
      </c>
      <c r="AGL452" s="72" t="s">
        <v>94</v>
      </c>
      <c r="AGM452" s="72" t="s">
        <v>94</v>
      </c>
      <c r="AGN452" s="72" t="s">
        <v>94</v>
      </c>
      <c r="AGO452" s="72" t="s">
        <v>94</v>
      </c>
      <c r="AGP452" s="72" t="s">
        <v>94</v>
      </c>
      <c r="AGQ452" s="72" t="s">
        <v>94</v>
      </c>
      <c r="AGR452" s="72" t="s">
        <v>94</v>
      </c>
      <c r="AGS452" s="72" t="s">
        <v>94</v>
      </c>
      <c r="AGT452" s="72" t="s">
        <v>94</v>
      </c>
      <c r="AGU452" s="72" t="s">
        <v>94</v>
      </c>
      <c r="AGV452" s="72" t="s">
        <v>94</v>
      </c>
      <c r="AGW452" s="72" t="s">
        <v>94</v>
      </c>
      <c r="AGX452" s="72" t="s">
        <v>94</v>
      </c>
      <c r="AGY452" s="72" t="s">
        <v>94</v>
      </c>
      <c r="AGZ452" s="72" t="s">
        <v>94</v>
      </c>
      <c r="AHA452" s="72" t="s">
        <v>94</v>
      </c>
      <c r="AHB452" s="72" t="s">
        <v>94</v>
      </c>
      <c r="AHC452" s="72" t="s">
        <v>94</v>
      </c>
      <c r="AHD452" s="72" t="s">
        <v>94</v>
      </c>
      <c r="AHE452" s="72" t="s">
        <v>94</v>
      </c>
      <c r="AHF452" s="72" t="s">
        <v>94</v>
      </c>
      <c r="AHG452" s="72" t="s">
        <v>94</v>
      </c>
      <c r="AHH452" s="72" t="s">
        <v>94</v>
      </c>
      <c r="AHI452" s="72" t="s">
        <v>94</v>
      </c>
      <c r="AHJ452" s="72" t="s">
        <v>94</v>
      </c>
      <c r="AHK452" s="72" t="s">
        <v>94</v>
      </c>
      <c r="AHL452" s="72" t="s">
        <v>94</v>
      </c>
      <c r="AHM452" s="72" t="s">
        <v>94</v>
      </c>
      <c r="AHN452" s="72" t="s">
        <v>94</v>
      </c>
      <c r="AHO452" s="72" t="s">
        <v>94</v>
      </c>
      <c r="AHP452" s="72" t="s">
        <v>94</v>
      </c>
      <c r="AHQ452" s="72" t="s">
        <v>94</v>
      </c>
      <c r="AHR452" s="72" t="s">
        <v>94</v>
      </c>
      <c r="AHS452" s="72" t="s">
        <v>94</v>
      </c>
      <c r="AHT452" s="72" t="s">
        <v>94</v>
      </c>
      <c r="AHU452" s="72" t="s">
        <v>94</v>
      </c>
      <c r="AHV452" s="72" t="s">
        <v>94</v>
      </c>
      <c r="AHW452" s="72" t="s">
        <v>94</v>
      </c>
      <c r="AHX452" s="72" t="s">
        <v>94</v>
      </c>
      <c r="AHY452" s="72" t="s">
        <v>94</v>
      </c>
      <c r="AHZ452" s="72" t="s">
        <v>94</v>
      </c>
      <c r="AIA452" s="72" t="s">
        <v>94</v>
      </c>
      <c r="AIB452" s="72" t="s">
        <v>94</v>
      </c>
      <c r="AIC452" s="72" t="s">
        <v>94</v>
      </c>
      <c r="AID452" s="72" t="s">
        <v>94</v>
      </c>
      <c r="AIE452" s="72" t="s">
        <v>94</v>
      </c>
      <c r="AIF452" s="72" t="s">
        <v>94</v>
      </c>
      <c r="AIG452" s="72" t="s">
        <v>94</v>
      </c>
      <c r="AIH452" s="72" t="s">
        <v>94</v>
      </c>
      <c r="AII452" s="72" t="s">
        <v>94</v>
      </c>
      <c r="AIJ452" s="72" t="s">
        <v>94</v>
      </c>
      <c r="AIK452" s="72" t="s">
        <v>94</v>
      </c>
      <c r="AIL452" s="72" t="s">
        <v>94</v>
      </c>
      <c r="AIM452" s="72" t="s">
        <v>94</v>
      </c>
      <c r="AIN452" s="72" t="s">
        <v>94</v>
      </c>
      <c r="AIO452" s="72" t="s">
        <v>94</v>
      </c>
      <c r="AIP452" s="72" t="s">
        <v>94</v>
      </c>
      <c r="AIQ452" s="72" t="s">
        <v>94</v>
      </c>
      <c r="AIR452" s="72" t="s">
        <v>94</v>
      </c>
      <c r="AIS452" s="72" t="s">
        <v>94</v>
      </c>
      <c r="AIT452" s="72" t="s">
        <v>94</v>
      </c>
      <c r="AIU452" s="72" t="s">
        <v>94</v>
      </c>
      <c r="AIV452" s="72" t="s">
        <v>94</v>
      </c>
      <c r="AIW452" s="72" t="s">
        <v>94</v>
      </c>
      <c r="AIX452" s="72" t="s">
        <v>94</v>
      </c>
      <c r="AIY452" s="72" t="s">
        <v>94</v>
      </c>
      <c r="AIZ452" s="72" t="s">
        <v>94</v>
      </c>
      <c r="AJA452" s="72" t="s">
        <v>94</v>
      </c>
      <c r="AJB452" s="72" t="s">
        <v>94</v>
      </c>
      <c r="AJC452" s="72" t="s">
        <v>94</v>
      </c>
      <c r="AJD452" s="72" t="s">
        <v>94</v>
      </c>
      <c r="AJE452" s="72" t="s">
        <v>94</v>
      </c>
      <c r="AJF452" s="72" t="s">
        <v>94</v>
      </c>
      <c r="AJG452" s="72" t="s">
        <v>94</v>
      </c>
      <c r="AJH452" s="72" t="s">
        <v>94</v>
      </c>
      <c r="AJI452" s="72" t="s">
        <v>94</v>
      </c>
      <c r="AJJ452" s="72" t="s">
        <v>94</v>
      </c>
      <c r="AJK452" s="72" t="s">
        <v>94</v>
      </c>
      <c r="AJL452" s="72" t="s">
        <v>94</v>
      </c>
      <c r="AJM452" s="72" t="s">
        <v>94</v>
      </c>
      <c r="AJN452" s="72" t="s">
        <v>94</v>
      </c>
      <c r="AJO452" s="72" t="s">
        <v>94</v>
      </c>
      <c r="AJP452" s="72" t="s">
        <v>94</v>
      </c>
      <c r="AJQ452" s="72" t="s">
        <v>94</v>
      </c>
      <c r="AJR452" s="72" t="s">
        <v>94</v>
      </c>
      <c r="AJS452" s="72" t="s">
        <v>94</v>
      </c>
      <c r="AJT452" s="72" t="s">
        <v>94</v>
      </c>
      <c r="AJU452" s="72" t="s">
        <v>94</v>
      </c>
      <c r="AJV452" s="72" t="s">
        <v>94</v>
      </c>
      <c r="AJW452" s="72" t="s">
        <v>94</v>
      </c>
      <c r="AJX452" s="72" t="s">
        <v>94</v>
      </c>
      <c r="AJY452" s="72" t="s">
        <v>94</v>
      </c>
      <c r="AJZ452" s="72" t="s">
        <v>94</v>
      </c>
      <c r="AKA452" s="72" t="s">
        <v>94</v>
      </c>
      <c r="AKB452" s="72" t="s">
        <v>94</v>
      </c>
      <c r="AKC452" s="72" t="s">
        <v>94</v>
      </c>
      <c r="AKD452" s="72" t="s">
        <v>94</v>
      </c>
      <c r="AKE452" s="72" t="s">
        <v>94</v>
      </c>
      <c r="AKF452" s="72" t="s">
        <v>94</v>
      </c>
      <c r="AKG452" s="72" t="s">
        <v>94</v>
      </c>
      <c r="AKH452" s="72" t="s">
        <v>94</v>
      </c>
      <c r="AKI452" s="72" t="s">
        <v>94</v>
      </c>
      <c r="AKJ452" s="72" t="s">
        <v>94</v>
      </c>
      <c r="AKK452" s="72" t="s">
        <v>94</v>
      </c>
      <c r="AKL452" s="72" t="s">
        <v>94</v>
      </c>
      <c r="AKM452" s="72" t="s">
        <v>94</v>
      </c>
      <c r="AKN452" s="72" t="s">
        <v>94</v>
      </c>
      <c r="AKO452" s="72" t="s">
        <v>94</v>
      </c>
      <c r="AKP452" s="72" t="s">
        <v>94</v>
      </c>
      <c r="AKQ452" s="72" t="s">
        <v>94</v>
      </c>
      <c r="AKR452" s="72" t="s">
        <v>94</v>
      </c>
      <c r="AKS452" s="72" t="s">
        <v>94</v>
      </c>
      <c r="AKT452" s="72" t="s">
        <v>94</v>
      </c>
      <c r="AKU452" s="72" t="s">
        <v>94</v>
      </c>
      <c r="AKV452" s="72" t="s">
        <v>94</v>
      </c>
      <c r="AKW452" s="72" t="s">
        <v>94</v>
      </c>
      <c r="AKX452" s="72" t="s">
        <v>94</v>
      </c>
      <c r="AKY452" s="72" t="s">
        <v>94</v>
      </c>
      <c r="AKZ452" s="72" t="s">
        <v>94</v>
      </c>
      <c r="ALA452" s="72" t="s">
        <v>94</v>
      </c>
      <c r="ALB452" s="72" t="s">
        <v>94</v>
      </c>
      <c r="ALC452" s="72" t="s">
        <v>94</v>
      </c>
      <c r="ALD452" s="72" t="s">
        <v>94</v>
      </c>
      <c r="ALE452" s="72" t="s">
        <v>94</v>
      </c>
      <c r="ALF452" s="72" t="s">
        <v>94</v>
      </c>
      <c r="ALG452" s="72" t="s">
        <v>94</v>
      </c>
      <c r="ALH452" s="72" t="s">
        <v>94</v>
      </c>
      <c r="ALI452" s="72" t="s">
        <v>94</v>
      </c>
      <c r="ALJ452" s="72" t="s">
        <v>94</v>
      </c>
      <c r="ALK452" s="72" t="s">
        <v>94</v>
      </c>
      <c r="ALL452" s="72" t="s">
        <v>94</v>
      </c>
      <c r="ALM452" s="72" t="s">
        <v>94</v>
      </c>
      <c r="ALN452" s="72" t="s">
        <v>94</v>
      </c>
      <c r="ALO452" s="72" t="s">
        <v>94</v>
      </c>
      <c r="ALP452" s="72" t="s">
        <v>94</v>
      </c>
      <c r="ALQ452" s="72" t="s">
        <v>94</v>
      </c>
      <c r="ALR452" s="72" t="s">
        <v>94</v>
      </c>
      <c r="ALS452" s="72" t="s">
        <v>94</v>
      </c>
      <c r="ALT452" s="72" t="s">
        <v>94</v>
      </c>
      <c r="ALU452" s="72" t="s">
        <v>94</v>
      </c>
      <c r="ALV452" s="72" t="s">
        <v>94</v>
      </c>
      <c r="ALW452" s="72" t="s">
        <v>94</v>
      </c>
      <c r="ALX452" s="72" t="s">
        <v>94</v>
      </c>
      <c r="ALY452" s="72" t="s">
        <v>94</v>
      </c>
      <c r="ALZ452" s="72" t="s">
        <v>94</v>
      </c>
      <c r="AMA452" s="72" t="s">
        <v>94</v>
      </c>
      <c r="AMB452" s="72" t="s">
        <v>94</v>
      </c>
      <c r="AMC452" s="72" t="s">
        <v>94</v>
      </c>
      <c r="AMD452" s="72" t="s">
        <v>94</v>
      </c>
      <c r="AME452" s="72" t="s">
        <v>94</v>
      </c>
      <c r="AMF452" s="72" t="s">
        <v>94</v>
      </c>
      <c r="AMG452" s="72" t="s">
        <v>94</v>
      </c>
      <c r="AMH452" s="72" t="s">
        <v>94</v>
      </c>
      <c r="AMI452" s="72" t="s">
        <v>94</v>
      </c>
      <c r="AMJ452" s="72" t="s">
        <v>94</v>
      </c>
      <c r="AMK452" s="72" t="s">
        <v>94</v>
      </c>
      <c r="AML452" s="72" t="s">
        <v>94</v>
      </c>
      <c r="AMM452" s="72" t="s">
        <v>94</v>
      </c>
      <c r="AMN452" s="72" t="s">
        <v>94</v>
      </c>
      <c r="AMO452" s="72" t="s">
        <v>94</v>
      </c>
      <c r="AMP452" s="72" t="s">
        <v>94</v>
      </c>
      <c r="AMQ452" s="72" t="s">
        <v>94</v>
      </c>
      <c r="AMR452" s="72" t="s">
        <v>94</v>
      </c>
      <c r="AMS452" s="72" t="s">
        <v>94</v>
      </c>
      <c r="AMT452" s="72" t="s">
        <v>94</v>
      </c>
      <c r="AMU452" s="72" t="s">
        <v>94</v>
      </c>
      <c r="AMV452" s="72" t="s">
        <v>94</v>
      </c>
      <c r="AMW452" s="72" t="s">
        <v>94</v>
      </c>
      <c r="AMX452" s="72" t="s">
        <v>94</v>
      </c>
      <c r="AMY452" s="72" t="s">
        <v>94</v>
      </c>
      <c r="AMZ452" s="72" t="s">
        <v>94</v>
      </c>
      <c r="ANA452" s="72" t="s">
        <v>94</v>
      </c>
      <c r="ANB452" s="72" t="s">
        <v>94</v>
      </c>
      <c r="ANC452" s="72" t="s">
        <v>94</v>
      </c>
      <c r="AND452" s="72" t="s">
        <v>94</v>
      </c>
      <c r="ANE452" s="72" t="s">
        <v>94</v>
      </c>
      <c r="ANF452" s="72" t="s">
        <v>94</v>
      </c>
      <c r="ANG452" s="72" t="s">
        <v>94</v>
      </c>
      <c r="ANH452" s="72" t="s">
        <v>94</v>
      </c>
      <c r="ANI452" s="72" t="s">
        <v>94</v>
      </c>
      <c r="ANJ452" s="72" t="s">
        <v>94</v>
      </c>
      <c r="ANK452" s="72" t="s">
        <v>94</v>
      </c>
      <c r="ANL452" s="72" t="s">
        <v>94</v>
      </c>
      <c r="ANM452" s="72" t="s">
        <v>94</v>
      </c>
      <c r="ANN452" s="72" t="s">
        <v>94</v>
      </c>
      <c r="ANO452" s="72" t="s">
        <v>94</v>
      </c>
      <c r="ANP452" s="72" t="s">
        <v>94</v>
      </c>
      <c r="ANQ452" s="72" t="s">
        <v>94</v>
      </c>
      <c r="ANR452" s="72" t="s">
        <v>94</v>
      </c>
      <c r="ANS452" s="72" t="s">
        <v>94</v>
      </c>
      <c r="ANT452" s="72" t="s">
        <v>94</v>
      </c>
      <c r="ANU452" s="72" t="s">
        <v>94</v>
      </c>
      <c r="ANV452" s="72" t="s">
        <v>94</v>
      </c>
      <c r="ANW452" s="72" t="s">
        <v>94</v>
      </c>
      <c r="ANX452" s="72" t="s">
        <v>94</v>
      </c>
      <c r="ANY452" s="72" t="s">
        <v>94</v>
      </c>
      <c r="ANZ452" s="72" t="s">
        <v>94</v>
      </c>
      <c r="AOA452" s="72" t="s">
        <v>94</v>
      </c>
      <c r="AOB452" s="72" t="s">
        <v>94</v>
      </c>
      <c r="AOC452" s="72" t="s">
        <v>94</v>
      </c>
      <c r="AOD452" s="72" t="s">
        <v>94</v>
      </c>
      <c r="AOE452" s="72" t="s">
        <v>94</v>
      </c>
      <c r="AOF452" s="72" t="s">
        <v>94</v>
      </c>
      <c r="AOG452" s="72" t="s">
        <v>94</v>
      </c>
      <c r="AOH452" s="72" t="s">
        <v>94</v>
      </c>
      <c r="AOI452" s="72" t="s">
        <v>94</v>
      </c>
      <c r="AOJ452" s="72" t="s">
        <v>94</v>
      </c>
      <c r="AOK452" s="72" t="s">
        <v>94</v>
      </c>
      <c r="AOL452" s="72" t="s">
        <v>94</v>
      </c>
      <c r="AOM452" s="72" t="s">
        <v>94</v>
      </c>
      <c r="AON452" s="72" t="s">
        <v>94</v>
      </c>
      <c r="AOO452" s="72" t="s">
        <v>94</v>
      </c>
      <c r="AOP452" s="72" t="s">
        <v>94</v>
      </c>
      <c r="AOQ452" s="72" t="s">
        <v>94</v>
      </c>
      <c r="AOR452" s="72" t="s">
        <v>94</v>
      </c>
      <c r="AOS452" s="72" t="s">
        <v>94</v>
      </c>
      <c r="AOT452" s="72" t="s">
        <v>94</v>
      </c>
      <c r="AOU452" s="72" t="s">
        <v>94</v>
      </c>
      <c r="AOV452" s="72" t="s">
        <v>94</v>
      </c>
      <c r="AOW452" s="72" t="s">
        <v>94</v>
      </c>
      <c r="AOX452" s="72" t="s">
        <v>94</v>
      </c>
      <c r="AOY452" s="72" t="s">
        <v>94</v>
      </c>
      <c r="AOZ452" s="72" t="s">
        <v>94</v>
      </c>
      <c r="APA452" s="72" t="s">
        <v>94</v>
      </c>
      <c r="APB452" s="72" t="s">
        <v>94</v>
      </c>
      <c r="APC452" s="72" t="s">
        <v>94</v>
      </c>
      <c r="APD452" s="72" t="s">
        <v>94</v>
      </c>
      <c r="APE452" s="72" t="s">
        <v>94</v>
      </c>
      <c r="APF452" s="72" t="s">
        <v>94</v>
      </c>
      <c r="APG452" s="72" t="s">
        <v>94</v>
      </c>
      <c r="APH452" s="72" t="s">
        <v>94</v>
      </c>
      <c r="API452" s="72" t="s">
        <v>94</v>
      </c>
      <c r="APJ452" s="72" t="s">
        <v>94</v>
      </c>
      <c r="APK452" s="72" t="s">
        <v>94</v>
      </c>
      <c r="APL452" s="72" t="s">
        <v>94</v>
      </c>
      <c r="APM452" s="72" t="s">
        <v>94</v>
      </c>
      <c r="APN452" s="72" t="s">
        <v>94</v>
      </c>
      <c r="APO452" s="72" t="s">
        <v>94</v>
      </c>
      <c r="APP452" s="72" t="s">
        <v>94</v>
      </c>
      <c r="APQ452" s="72" t="s">
        <v>94</v>
      </c>
      <c r="APR452" s="72" t="s">
        <v>94</v>
      </c>
      <c r="APS452" s="72" t="s">
        <v>94</v>
      </c>
      <c r="APT452" s="72" t="s">
        <v>94</v>
      </c>
      <c r="APU452" s="72" t="s">
        <v>94</v>
      </c>
      <c r="APV452" s="72" t="s">
        <v>94</v>
      </c>
      <c r="APW452" s="72" t="s">
        <v>94</v>
      </c>
      <c r="APX452" s="72" t="s">
        <v>94</v>
      </c>
      <c r="APY452" s="72" t="s">
        <v>94</v>
      </c>
      <c r="APZ452" s="72" t="s">
        <v>94</v>
      </c>
      <c r="AQA452" s="72" t="s">
        <v>94</v>
      </c>
      <c r="AQB452" s="72" t="s">
        <v>94</v>
      </c>
      <c r="AQC452" s="72" t="s">
        <v>94</v>
      </c>
      <c r="AQD452" s="72" t="s">
        <v>94</v>
      </c>
      <c r="AQE452" s="72" t="s">
        <v>94</v>
      </c>
      <c r="AQF452" s="72" t="s">
        <v>94</v>
      </c>
      <c r="AQG452" s="72" t="s">
        <v>94</v>
      </c>
      <c r="AQH452" s="72" t="s">
        <v>94</v>
      </c>
      <c r="AQI452" s="72" t="s">
        <v>94</v>
      </c>
      <c r="AQJ452" s="72" t="s">
        <v>94</v>
      </c>
      <c r="AQK452" s="72" t="s">
        <v>94</v>
      </c>
      <c r="AQL452" s="72" t="s">
        <v>94</v>
      </c>
      <c r="AQM452" s="72" t="s">
        <v>94</v>
      </c>
      <c r="AQN452" s="72" t="s">
        <v>94</v>
      </c>
      <c r="AQO452" s="72" t="s">
        <v>94</v>
      </c>
      <c r="AQP452" s="72" t="s">
        <v>94</v>
      </c>
      <c r="AQQ452" s="72" t="s">
        <v>94</v>
      </c>
      <c r="AQR452" s="72" t="s">
        <v>94</v>
      </c>
      <c r="AQS452" s="72" t="s">
        <v>94</v>
      </c>
      <c r="AQT452" s="72" t="s">
        <v>94</v>
      </c>
      <c r="AQU452" s="72" t="s">
        <v>94</v>
      </c>
      <c r="AQV452" s="72" t="s">
        <v>94</v>
      </c>
      <c r="AQW452" s="72" t="s">
        <v>94</v>
      </c>
      <c r="AQX452" s="72" t="s">
        <v>94</v>
      </c>
      <c r="AQY452" s="72" t="s">
        <v>94</v>
      </c>
      <c r="AQZ452" s="72" t="s">
        <v>94</v>
      </c>
      <c r="ARA452" s="72" t="s">
        <v>94</v>
      </c>
      <c r="ARB452" s="72" t="s">
        <v>94</v>
      </c>
      <c r="ARC452" s="72" t="s">
        <v>94</v>
      </c>
      <c r="ARD452" s="72" t="s">
        <v>94</v>
      </c>
      <c r="ARE452" s="72" t="s">
        <v>94</v>
      </c>
      <c r="ARF452" s="72" t="s">
        <v>94</v>
      </c>
      <c r="ARG452" s="72" t="s">
        <v>94</v>
      </c>
      <c r="ARH452" s="72" t="s">
        <v>94</v>
      </c>
      <c r="ARI452" s="72" t="s">
        <v>94</v>
      </c>
      <c r="ARJ452" s="72" t="s">
        <v>94</v>
      </c>
      <c r="ARK452" s="72" t="s">
        <v>94</v>
      </c>
      <c r="ARL452" s="72" t="s">
        <v>94</v>
      </c>
      <c r="ARM452" s="72" t="s">
        <v>94</v>
      </c>
      <c r="ARN452" s="72" t="s">
        <v>94</v>
      </c>
      <c r="ARO452" s="72" t="s">
        <v>94</v>
      </c>
      <c r="ARP452" s="72" t="s">
        <v>94</v>
      </c>
      <c r="ARQ452" s="72" t="s">
        <v>94</v>
      </c>
      <c r="ARR452" s="72" t="s">
        <v>94</v>
      </c>
      <c r="ARS452" s="72" t="s">
        <v>94</v>
      </c>
      <c r="ART452" s="72" t="s">
        <v>94</v>
      </c>
      <c r="ARU452" s="72" t="s">
        <v>94</v>
      </c>
      <c r="ARV452" s="72" t="s">
        <v>94</v>
      </c>
      <c r="ARW452" s="72" t="s">
        <v>94</v>
      </c>
      <c r="ARX452" s="72" t="s">
        <v>94</v>
      </c>
      <c r="ARY452" s="72" t="s">
        <v>94</v>
      </c>
      <c r="ARZ452" s="72" t="s">
        <v>94</v>
      </c>
      <c r="ASA452" s="72" t="s">
        <v>94</v>
      </c>
      <c r="ASB452" s="72" t="s">
        <v>94</v>
      </c>
      <c r="ASC452" s="72" t="s">
        <v>94</v>
      </c>
      <c r="ASD452" s="72" t="s">
        <v>94</v>
      </c>
      <c r="ASE452" s="72" t="s">
        <v>94</v>
      </c>
      <c r="ASF452" s="72" t="s">
        <v>94</v>
      </c>
      <c r="ASG452" s="72" t="s">
        <v>94</v>
      </c>
      <c r="ASH452" s="72" t="s">
        <v>94</v>
      </c>
      <c r="ASI452" s="72" t="s">
        <v>94</v>
      </c>
      <c r="ASJ452" s="72" t="s">
        <v>94</v>
      </c>
      <c r="ASK452" s="72" t="s">
        <v>94</v>
      </c>
      <c r="ASL452" s="72" t="s">
        <v>94</v>
      </c>
      <c r="ASM452" s="72" t="s">
        <v>94</v>
      </c>
      <c r="ASN452" s="72" t="s">
        <v>94</v>
      </c>
      <c r="ASO452" s="72" t="s">
        <v>94</v>
      </c>
      <c r="ASP452" s="72" t="s">
        <v>94</v>
      </c>
      <c r="ASQ452" s="72" t="s">
        <v>94</v>
      </c>
      <c r="ASR452" s="72" t="s">
        <v>94</v>
      </c>
      <c r="ASS452" s="72" t="s">
        <v>94</v>
      </c>
      <c r="AST452" s="72" t="s">
        <v>94</v>
      </c>
      <c r="ASU452" s="72" t="s">
        <v>94</v>
      </c>
      <c r="ASV452" s="72" t="s">
        <v>94</v>
      </c>
      <c r="ASW452" s="72" t="s">
        <v>94</v>
      </c>
      <c r="ASX452" s="72" t="s">
        <v>94</v>
      </c>
      <c r="ASY452" s="72" t="s">
        <v>94</v>
      </c>
      <c r="ASZ452" s="72" t="s">
        <v>94</v>
      </c>
      <c r="ATA452" s="72" t="s">
        <v>94</v>
      </c>
      <c r="ATB452" s="72" t="s">
        <v>94</v>
      </c>
      <c r="ATC452" s="72" t="s">
        <v>94</v>
      </c>
      <c r="ATD452" s="72" t="s">
        <v>94</v>
      </c>
      <c r="ATE452" s="72" t="s">
        <v>94</v>
      </c>
      <c r="ATF452" s="72" t="s">
        <v>94</v>
      </c>
      <c r="ATG452" s="72" t="s">
        <v>94</v>
      </c>
      <c r="ATH452" s="72" t="s">
        <v>94</v>
      </c>
      <c r="ATI452" s="72" t="s">
        <v>94</v>
      </c>
      <c r="ATJ452" s="72" t="s">
        <v>94</v>
      </c>
      <c r="ATK452" s="72" t="s">
        <v>94</v>
      </c>
      <c r="ATL452" s="72" t="s">
        <v>94</v>
      </c>
      <c r="ATM452" s="72" t="s">
        <v>94</v>
      </c>
      <c r="ATN452" s="72" t="s">
        <v>94</v>
      </c>
      <c r="ATO452" s="72" t="s">
        <v>94</v>
      </c>
      <c r="ATP452" s="72" t="s">
        <v>94</v>
      </c>
      <c r="ATQ452" s="72" t="s">
        <v>94</v>
      </c>
      <c r="ATR452" s="72" t="s">
        <v>94</v>
      </c>
      <c r="ATS452" s="72" t="s">
        <v>94</v>
      </c>
      <c r="ATT452" s="72" t="s">
        <v>94</v>
      </c>
      <c r="ATU452" s="72" t="s">
        <v>94</v>
      </c>
      <c r="ATV452" s="72" t="s">
        <v>94</v>
      </c>
      <c r="ATW452" s="72" t="s">
        <v>94</v>
      </c>
      <c r="ATX452" s="72" t="s">
        <v>94</v>
      </c>
      <c r="ATY452" s="72" t="s">
        <v>94</v>
      </c>
      <c r="ATZ452" s="72" t="s">
        <v>94</v>
      </c>
      <c r="AUA452" s="72" t="s">
        <v>94</v>
      </c>
      <c r="AUB452" s="72" t="s">
        <v>94</v>
      </c>
      <c r="AUC452" s="72" t="s">
        <v>94</v>
      </c>
      <c r="AUD452" s="72" t="s">
        <v>94</v>
      </c>
      <c r="AUE452" s="72" t="s">
        <v>94</v>
      </c>
      <c r="AUF452" s="72" t="s">
        <v>94</v>
      </c>
      <c r="AUG452" s="72" t="s">
        <v>94</v>
      </c>
      <c r="AUH452" s="72" t="s">
        <v>94</v>
      </c>
      <c r="AUI452" s="72" t="s">
        <v>94</v>
      </c>
      <c r="AUJ452" s="72" t="s">
        <v>94</v>
      </c>
      <c r="AUK452" s="72" t="s">
        <v>94</v>
      </c>
      <c r="AUL452" s="72" t="s">
        <v>94</v>
      </c>
      <c r="AUM452" s="72" t="s">
        <v>94</v>
      </c>
      <c r="AUN452" s="72" t="s">
        <v>94</v>
      </c>
      <c r="AUO452" s="72" t="s">
        <v>94</v>
      </c>
      <c r="AUP452" s="72" t="s">
        <v>94</v>
      </c>
      <c r="AUQ452" s="72" t="s">
        <v>94</v>
      </c>
      <c r="AUR452" s="72" t="s">
        <v>94</v>
      </c>
      <c r="AUS452" s="72" t="s">
        <v>94</v>
      </c>
      <c r="AUT452" s="72" t="s">
        <v>94</v>
      </c>
      <c r="AUU452" s="72" t="s">
        <v>94</v>
      </c>
      <c r="AUV452" s="72" t="s">
        <v>94</v>
      </c>
      <c r="AUW452" s="72" t="s">
        <v>94</v>
      </c>
      <c r="AUX452" s="72" t="s">
        <v>94</v>
      </c>
      <c r="AUY452" s="72" t="s">
        <v>94</v>
      </c>
      <c r="AUZ452" s="72" t="s">
        <v>94</v>
      </c>
      <c r="AVA452" s="72" t="s">
        <v>94</v>
      </c>
      <c r="AVB452" s="72" t="s">
        <v>94</v>
      </c>
      <c r="AVC452" s="72" t="s">
        <v>94</v>
      </c>
      <c r="AVD452" s="72" t="s">
        <v>94</v>
      </c>
      <c r="AVE452" s="72" t="s">
        <v>94</v>
      </c>
      <c r="AVF452" s="72" t="s">
        <v>94</v>
      </c>
      <c r="AVG452" s="72" t="s">
        <v>94</v>
      </c>
      <c r="AVH452" s="72" t="s">
        <v>94</v>
      </c>
      <c r="AVI452" s="72" t="s">
        <v>94</v>
      </c>
      <c r="AVJ452" s="72" t="s">
        <v>94</v>
      </c>
      <c r="AVK452" s="72" t="s">
        <v>94</v>
      </c>
      <c r="AVL452" s="72" t="s">
        <v>94</v>
      </c>
      <c r="AVM452" s="72" t="s">
        <v>94</v>
      </c>
      <c r="AVN452" s="72" t="s">
        <v>94</v>
      </c>
      <c r="AVO452" s="72" t="s">
        <v>94</v>
      </c>
      <c r="AVP452" s="72" t="s">
        <v>94</v>
      </c>
      <c r="AVQ452" s="72" t="s">
        <v>94</v>
      </c>
      <c r="AVR452" s="72" t="s">
        <v>94</v>
      </c>
      <c r="AVS452" s="72" t="s">
        <v>94</v>
      </c>
      <c r="AVT452" s="72" t="s">
        <v>94</v>
      </c>
      <c r="AVU452" s="72" t="s">
        <v>94</v>
      </c>
      <c r="AVV452" s="72" t="s">
        <v>94</v>
      </c>
      <c r="AVW452" s="72" t="s">
        <v>94</v>
      </c>
      <c r="AVX452" s="72" t="s">
        <v>94</v>
      </c>
      <c r="AVY452" s="72" t="s">
        <v>94</v>
      </c>
      <c r="AVZ452" s="72" t="s">
        <v>94</v>
      </c>
      <c r="AWA452" s="72" t="s">
        <v>94</v>
      </c>
      <c r="AWB452" s="72" t="s">
        <v>94</v>
      </c>
      <c r="AWC452" s="72" t="s">
        <v>94</v>
      </c>
      <c r="AWD452" s="72" t="s">
        <v>94</v>
      </c>
      <c r="AWE452" s="72" t="s">
        <v>94</v>
      </c>
      <c r="AWF452" s="72" t="s">
        <v>94</v>
      </c>
      <c r="AWG452" s="72" t="s">
        <v>94</v>
      </c>
      <c r="AWH452" s="72" t="s">
        <v>94</v>
      </c>
      <c r="AWI452" s="72" t="s">
        <v>94</v>
      </c>
      <c r="AWJ452" s="72" t="s">
        <v>94</v>
      </c>
      <c r="AWK452" s="72" t="s">
        <v>94</v>
      </c>
      <c r="AWL452" s="72" t="s">
        <v>94</v>
      </c>
      <c r="AWM452" s="72" t="s">
        <v>94</v>
      </c>
      <c r="AWN452" s="72" t="s">
        <v>94</v>
      </c>
      <c r="AWO452" s="72" t="s">
        <v>94</v>
      </c>
      <c r="AWP452" s="72" t="s">
        <v>94</v>
      </c>
      <c r="AWQ452" s="72" t="s">
        <v>94</v>
      </c>
      <c r="AWR452" s="72" t="s">
        <v>94</v>
      </c>
      <c r="AWS452" s="72" t="s">
        <v>94</v>
      </c>
      <c r="AWT452" s="72" t="s">
        <v>94</v>
      </c>
      <c r="AWU452" s="72" t="s">
        <v>94</v>
      </c>
      <c r="AWV452" s="72" t="s">
        <v>94</v>
      </c>
      <c r="AWW452" s="72" t="s">
        <v>94</v>
      </c>
      <c r="AWX452" s="72" t="s">
        <v>94</v>
      </c>
      <c r="AWY452" s="72" t="s">
        <v>94</v>
      </c>
      <c r="AWZ452" s="72" t="s">
        <v>94</v>
      </c>
      <c r="AXA452" s="72" t="s">
        <v>94</v>
      </c>
      <c r="AXB452" s="72" t="s">
        <v>94</v>
      </c>
      <c r="AXC452" s="72" t="s">
        <v>94</v>
      </c>
      <c r="AXD452" s="72" t="s">
        <v>94</v>
      </c>
      <c r="AXE452" s="72" t="s">
        <v>94</v>
      </c>
      <c r="AXF452" s="72" t="s">
        <v>94</v>
      </c>
      <c r="AXG452" s="72" t="s">
        <v>94</v>
      </c>
      <c r="AXH452" s="72" t="s">
        <v>94</v>
      </c>
      <c r="AXI452" s="72" t="s">
        <v>94</v>
      </c>
      <c r="AXJ452" s="72" t="s">
        <v>94</v>
      </c>
      <c r="AXK452" s="72" t="s">
        <v>94</v>
      </c>
      <c r="AXL452" s="72" t="s">
        <v>94</v>
      </c>
      <c r="AXM452" s="72" t="s">
        <v>94</v>
      </c>
      <c r="AXN452" s="72" t="s">
        <v>94</v>
      </c>
      <c r="AXO452" s="72" t="s">
        <v>94</v>
      </c>
      <c r="AXP452" s="72" t="s">
        <v>94</v>
      </c>
      <c r="AXQ452" s="72" t="s">
        <v>94</v>
      </c>
      <c r="AXR452" s="72" t="s">
        <v>94</v>
      </c>
      <c r="AXS452" s="72" t="s">
        <v>94</v>
      </c>
      <c r="AXT452" s="72" t="s">
        <v>94</v>
      </c>
      <c r="AXU452" s="72" t="s">
        <v>94</v>
      </c>
      <c r="AXV452" s="72" t="s">
        <v>94</v>
      </c>
      <c r="AXW452" s="72" t="s">
        <v>94</v>
      </c>
      <c r="AXX452" s="72" t="s">
        <v>94</v>
      </c>
      <c r="AXY452" s="72" t="s">
        <v>94</v>
      </c>
      <c r="AXZ452" s="72" t="s">
        <v>94</v>
      </c>
      <c r="AYA452" s="72" t="s">
        <v>94</v>
      </c>
      <c r="AYB452" s="72" t="s">
        <v>94</v>
      </c>
      <c r="AYC452" s="72" t="s">
        <v>94</v>
      </c>
      <c r="AYD452" s="72" t="s">
        <v>94</v>
      </c>
      <c r="AYE452" s="72" t="s">
        <v>94</v>
      </c>
      <c r="AYF452" s="72" t="s">
        <v>94</v>
      </c>
      <c r="AYG452" s="72" t="s">
        <v>94</v>
      </c>
      <c r="AYH452" s="72" t="s">
        <v>94</v>
      </c>
      <c r="AYI452" s="72" t="s">
        <v>94</v>
      </c>
      <c r="AYJ452" s="72" t="s">
        <v>94</v>
      </c>
      <c r="AYK452" s="72" t="s">
        <v>94</v>
      </c>
      <c r="AYL452" s="72" t="s">
        <v>94</v>
      </c>
      <c r="AYM452" s="72" t="s">
        <v>94</v>
      </c>
      <c r="AYN452" s="72" t="s">
        <v>94</v>
      </c>
      <c r="AYO452" s="72" t="s">
        <v>94</v>
      </c>
      <c r="AYP452" s="72" t="s">
        <v>94</v>
      </c>
      <c r="AYQ452" s="72" t="s">
        <v>94</v>
      </c>
      <c r="AYR452" s="72" t="s">
        <v>94</v>
      </c>
      <c r="AYS452" s="72" t="s">
        <v>94</v>
      </c>
      <c r="AYT452" s="72" t="s">
        <v>94</v>
      </c>
      <c r="AYU452" s="72" t="s">
        <v>94</v>
      </c>
      <c r="AYV452" s="72" t="s">
        <v>94</v>
      </c>
      <c r="AYW452" s="72" t="s">
        <v>94</v>
      </c>
      <c r="AYX452" s="72" t="s">
        <v>94</v>
      </c>
      <c r="AYY452" s="72" t="s">
        <v>94</v>
      </c>
      <c r="AYZ452" s="72" t="s">
        <v>94</v>
      </c>
      <c r="AZA452" s="72" t="s">
        <v>94</v>
      </c>
      <c r="AZB452" s="72" t="s">
        <v>94</v>
      </c>
      <c r="AZC452" s="72" t="s">
        <v>94</v>
      </c>
      <c r="AZD452" s="72" t="s">
        <v>94</v>
      </c>
      <c r="AZE452" s="72" t="s">
        <v>94</v>
      </c>
      <c r="AZF452" s="72" t="s">
        <v>94</v>
      </c>
      <c r="AZG452" s="72" t="s">
        <v>94</v>
      </c>
      <c r="AZH452" s="72" t="s">
        <v>94</v>
      </c>
      <c r="AZI452" s="72" t="s">
        <v>94</v>
      </c>
      <c r="AZJ452" s="72" t="s">
        <v>94</v>
      </c>
      <c r="AZK452" s="72" t="s">
        <v>94</v>
      </c>
      <c r="AZL452" s="72" t="s">
        <v>94</v>
      </c>
      <c r="AZM452" s="72" t="s">
        <v>94</v>
      </c>
      <c r="AZN452" s="72" t="s">
        <v>94</v>
      </c>
      <c r="AZO452" s="72" t="s">
        <v>94</v>
      </c>
      <c r="AZP452" s="72" t="s">
        <v>94</v>
      </c>
      <c r="AZQ452" s="72" t="s">
        <v>94</v>
      </c>
      <c r="AZR452" s="72" t="s">
        <v>94</v>
      </c>
      <c r="AZS452" s="72" t="s">
        <v>94</v>
      </c>
      <c r="AZT452" s="72" t="s">
        <v>94</v>
      </c>
      <c r="AZU452" s="72" t="s">
        <v>94</v>
      </c>
      <c r="AZV452" s="72" t="s">
        <v>94</v>
      </c>
      <c r="AZW452" s="72" t="s">
        <v>94</v>
      </c>
      <c r="AZX452" s="72" t="s">
        <v>94</v>
      </c>
      <c r="AZY452" s="72" t="s">
        <v>94</v>
      </c>
      <c r="AZZ452" s="72" t="s">
        <v>94</v>
      </c>
      <c r="BAA452" s="72" t="s">
        <v>94</v>
      </c>
      <c r="BAB452" s="72" t="s">
        <v>94</v>
      </c>
      <c r="BAC452" s="72" t="s">
        <v>94</v>
      </c>
      <c r="BAD452" s="72" t="s">
        <v>94</v>
      </c>
      <c r="BAE452" s="72" t="s">
        <v>94</v>
      </c>
      <c r="BAF452" s="72" t="s">
        <v>94</v>
      </c>
      <c r="BAG452" s="72" t="s">
        <v>94</v>
      </c>
      <c r="BAH452" s="72" t="s">
        <v>94</v>
      </c>
      <c r="BAI452" s="72" t="s">
        <v>94</v>
      </c>
      <c r="BAJ452" s="72" t="s">
        <v>94</v>
      </c>
      <c r="BAK452" s="72" t="s">
        <v>94</v>
      </c>
      <c r="BAL452" s="72" t="s">
        <v>94</v>
      </c>
      <c r="BAM452" s="72" t="s">
        <v>94</v>
      </c>
      <c r="BAN452" s="72" t="s">
        <v>94</v>
      </c>
      <c r="BAO452" s="72" t="s">
        <v>94</v>
      </c>
      <c r="BAP452" s="72" t="s">
        <v>94</v>
      </c>
      <c r="BAQ452" s="72" t="s">
        <v>94</v>
      </c>
      <c r="BAR452" s="72" t="s">
        <v>94</v>
      </c>
      <c r="BAS452" s="72" t="s">
        <v>94</v>
      </c>
      <c r="BAT452" s="72" t="s">
        <v>94</v>
      </c>
      <c r="BAU452" s="72" t="s">
        <v>94</v>
      </c>
      <c r="BAV452" s="72" t="s">
        <v>94</v>
      </c>
      <c r="BAW452" s="72" t="s">
        <v>94</v>
      </c>
      <c r="BAX452" s="72" t="s">
        <v>94</v>
      </c>
      <c r="BAY452" s="72" t="s">
        <v>94</v>
      </c>
      <c r="BAZ452" s="72" t="s">
        <v>94</v>
      </c>
      <c r="BBA452" s="72" t="s">
        <v>94</v>
      </c>
      <c r="BBB452" s="72" t="s">
        <v>94</v>
      </c>
      <c r="BBC452" s="72" t="s">
        <v>94</v>
      </c>
      <c r="BBD452" s="72" t="s">
        <v>94</v>
      </c>
      <c r="BBE452" s="72" t="s">
        <v>94</v>
      </c>
      <c r="BBF452" s="72" t="s">
        <v>94</v>
      </c>
      <c r="BBG452" s="72" t="s">
        <v>94</v>
      </c>
      <c r="BBH452" s="72" t="s">
        <v>94</v>
      </c>
      <c r="BBI452" s="72" t="s">
        <v>94</v>
      </c>
      <c r="BBJ452" s="72" t="s">
        <v>94</v>
      </c>
      <c r="BBK452" s="72" t="s">
        <v>94</v>
      </c>
      <c r="BBL452" s="72" t="s">
        <v>94</v>
      </c>
      <c r="BBM452" s="72" t="s">
        <v>94</v>
      </c>
      <c r="BBN452" s="72" t="s">
        <v>94</v>
      </c>
      <c r="BBO452" s="72" t="s">
        <v>94</v>
      </c>
      <c r="BBP452" s="72" t="s">
        <v>94</v>
      </c>
      <c r="BBQ452" s="72" t="s">
        <v>94</v>
      </c>
      <c r="BBR452" s="72" t="s">
        <v>94</v>
      </c>
      <c r="BBS452" s="72" t="s">
        <v>94</v>
      </c>
      <c r="BBT452" s="72" t="s">
        <v>94</v>
      </c>
      <c r="BBU452" s="72" t="s">
        <v>94</v>
      </c>
      <c r="BBV452" s="72" t="s">
        <v>94</v>
      </c>
      <c r="BBW452" s="72" t="s">
        <v>94</v>
      </c>
      <c r="BBX452" s="72" t="s">
        <v>94</v>
      </c>
      <c r="BBY452" s="72" t="s">
        <v>94</v>
      </c>
      <c r="BBZ452" s="72" t="s">
        <v>94</v>
      </c>
      <c r="BCA452" s="72" t="s">
        <v>94</v>
      </c>
      <c r="BCB452" s="72" t="s">
        <v>94</v>
      </c>
      <c r="BCC452" s="72" t="s">
        <v>94</v>
      </c>
      <c r="BCD452" s="72" t="s">
        <v>94</v>
      </c>
      <c r="BCE452" s="72" t="s">
        <v>94</v>
      </c>
      <c r="BCF452" s="72" t="s">
        <v>94</v>
      </c>
      <c r="BCG452" s="72" t="s">
        <v>94</v>
      </c>
      <c r="BCH452" s="72" t="s">
        <v>94</v>
      </c>
      <c r="BCI452" s="72" t="s">
        <v>94</v>
      </c>
      <c r="BCJ452" s="72" t="s">
        <v>94</v>
      </c>
      <c r="BCK452" s="72" t="s">
        <v>94</v>
      </c>
      <c r="BCL452" s="72" t="s">
        <v>94</v>
      </c>
      <c r="BCM452" s="72" t="s">
        <v>94</v>
      </c>
      <c r="BCN452" s="72" t="s">
        <v>94</v>
      </c>
      <c r="BCO452" s="72" t="s">
        <v>94</v>
      </c>
      <c r="BCP452" s="72" t="s">
        <v>94</v>
      </c>
      <c r="BCQ452" s="72" t="s">
        <v>94</v>
      </c>
      <c r="BCR452" s="72" t="s">
        <v>94</v>
      </c>
      <c r="BCS452" s="72" t="s">
        <v>94</v>
      </c>
      <c r="BCT452" s="72" t="s">
        <v>94</v>
      </c>
      <c r="BCU452" s="72" t="s">
        <v>94</v>
      </c>
      <c r="BCV452" s="72" t="s">
        <v>94</v>
      </c>
      <c r="BCW452" s="72" t="s">
        <v>94</v>
      </c>
      <c r="BCX452" s="72" t="s">
        <v>94</v>
      </c>
      <c r="BCY452" s="72" t="s">
        <v>94</v>
      </c>
      <c r="BCZ452" s="72" t="s">
        <v>94</v>
      </c>
      <c r="BDA452" s="72" t="s">
        <v>94</v>
      </c>
      <c r="BDB452" s="72" t="s">
        <v>94</v>
      </c>
      <c r="BDC452" s="72" t="s">
        <v>94</v>
      </c>
      <c r="BDD452" s="72" t="s">
        <v>94</v>
      </c>
      <c r="BDE452" s="72" t="s">
        <v>94</v>
      </c>
      <c r="BDF452" s="72" t="s">
        <v>94</v>
      </c>
      <c r="BDG452" s="72" t="s">
        <v>94</v>
      </c>
      <c r="BDH452" s="72" t="s">
        <v>94</v>
      </c>
      <c r="BDI452" s="72" t="s">
        <v>94</v>
      </c>
      <c r="BDJ452" s="72" t="s">
        <v>94</v>
      </c>
      <c r="BDK452" s="72" t="s">
        <v>94</v>
      </c>
      <c r="BDL452" s="72" t="s">
        <v>94</v>
      </c>
      <c r="BDM452" s="72" t="s">
        <v>94</v>
      </c>
      <c r="BDN452" s="72" t="s">
        <v>94</v>
      </c>
      <c r="BDO452" s="72" t="s">
        <v>94</v>
      </c>
      <c r="BDP452" s="72" t="s">
        <v>94</v>
      </c>
      <c r="BDQ452" s="72" t="s">
        <v>94</v>
      </c>
      <c r="BDR452" s="72" t="s">
        <v>94</v>
      </c>
      <c r="BDS452" s="72" t="s">
        <v>94</v>
      </c>
      <c r="BDT452" s="72" t="s">
        <v>94</v>
      </c>
      <c r="BDU452" s="72" t="s">
        <v>94</v>
      </c>
      <c r="BDV452" s="72" t="s">
        <v>94</v>
      </c>
      <c r="BDW452" s="72" t="s">
        <v>94</v>
      </c>
      <c r="BDX452" s="72" t="s">
        <v>94</v>
      </c>
      <c r="BDY452" s="72" t="s">
        <v>94</v>
      </c>
      <c r="BDZ452" s="72" t="s">
        <v>94</v>
      </c>
      <c r="BEA452" s="72" t="s">
        <v>94</v>
      </c>
      <c r="BEB452" s="72" t="s">
        <v>94</v>
      </c>
      <c r="BEC452" s="72" t="s">
        <v>94</v>
      </c>
      <c r="BED452" s="72" t="s">
        <v>94</v>
      </c>
      <c r="BEE452" s="72" t="s">
        <v>94</v>
      </c>
      <c r="BEF452" s="72" t="s">
        <v>94</v>
      </c>
      <c r="BEG452" s="72" t="s">
        <v>94</v>
      </c>
      <c r="BEH452" s="72" t="s">
        <v>94</v>
      </c>
      <c r="BEI452" s="72" t="s">
        <v>94</v>
      </c>
      <c r="BEJ452" s="72" t="s">
        <v>94</v>
      </c>
      <c r="BEK452" s="72" t="s">
        <v>94</v>
      </c>
      <c r="BEL452" s="72" t="s">
        <v>94</v>
      </c>
      <c r="BEM452" s="72" t="s">
        <v>94</v>
      </c>
      <c r="BEN452" s="72" t="s">
        <v>94</v>
      </c>
      <c r="BEO452" s="72" t="s">
        <v>94</v>
      </c>
      <c r="BEP452" s="72" t="s">
        <v>94</v>
      </c>
      <c r="BEQ452" s="72" t="s">
        <v>94</v>
      </c>
      <c r="BER452" s="72" t="s">
        <v>94</v>
      </c>
      <c r="BES452" s="72" t="s">
        <v>94</v>
      </c>
      <c r="BET452" s="72" t="s">
        <v>94</v>
      </c>
      <c r="BEU452" s="72" t="s">
        <v>94</v>
      </c>
      <c r="BEV452" s="72" t="s">
        <v>94</v>
      </c>
      <c r="BEW452" s="72" t="s">
        <v>94</v>
      </c>
      <c r="BEX452" s="72" t="s">
        <v>94</v>
      </c>
      <c r="BEY452" s="72" t="s">
        <v>94</v>
      </c>
      <c r="BEZ452" s="72" t="s">
        <v>94</v>
      </c>
      <c r="BFA452" s="72" t="s">
        <v>94</v>
      </c>
      <c r="BFB452" s="72" t="s">
        <v>94</v>
      </c>
      <c r="BFC452" s="72" t="s">
        <v>94</v>
      </c>
      <c r="BFD452" s="72" t="s">
        <v>94</v>
      </c>
      <c r="BFE452" s="72" t="s">
        <v>94</v>
      </c>
      <c r="BFF452" s="72" t="s">
        <v>94</v>
      </c>
      <c r="BFG452" s="72" t="s">
        <v>94</v>
      </c>
      <c r="BFH452" s="72" t="s">
        <v>94</v>
      </c>
      <c r="BFI452" s="72" t="s">
        <v>94</v>
      </c>
      <c r="BFJ452" s="72" t="s">
        <v>94</v>
      </c>
      <c r="BFK452" s="72" t="s">
        <v>94</v>
      </c>
      <c r="BFL452" s="72" t="s">
        <v>94</v>
      </c>
      <c r="BFM452" s="72" t="s">
        <v>94</v>
      </c>
      <c r="BFN452" s="72" t="s">
        <v>94</v>
      </c>
      <c r="BFO452" s="72" t="s">
        <v>94</v>
      </c>
      <c r="BFP452" s="72" t="s">
        <v>94</v>
      </c>
      <c r="BFQ452" s="72" t="s">
        <v>94</v>
      </c>
      <c r="BFR452" s="72" t="s">
        <v>94</v>
      </c>
      <c r="BFS452" s="72" t="s">
        <v>94</v>
      </c>
      <c r="BFT452" s="72" t="s">
        <v>94</v>
      </c>
      <c r="BFU452" s="72" t="s">
        <v>94</v>
      </c>
      <c r="BFV452" s="72" t="s">
        <v>94</v>
      </c>
      <c r="BFW452" s="72" t="s">
        <v>94</v>
      </c>
      <c r="BFX452" s="72" t="s">
        <v>94</v>
      </c>
      <c r="BFY452" s="72" t="s">
        <v>94</v>
      </c>
      <c r="BFZ452" s="72" t="s">
        <v>94</v>
      </c>
      <c r="BGA452" s="72" t="s">
        <v>94</v>
      </c>
      <c r="BGB452" s="72" t="s">
        <v>94</v>
      </c>
      <c r="BGC452" s="72" t="s">
        <v>94</v>
      </c>
      <c r="BGD452" s="72" t="s">
        <v>94</v>
      </c>
      <c r="BGE452" s="72" t="s">
        <v>94</v>
      </c>
      <c r="BGF452" s="72" t="s">
        <v>94</v>
      </c>
      <c r="BGG452" s="72" t="s">
        <v>94</v>
      </c>
      <c r="BGH452" s="72" t="s">
        <v>94</v>
      </c>
      <c r="BGI452" s="72" t="s">
        <v>94</v>
      </c>
      <c r="BGJ452" s="72" t="s">
        <v>94</v>
      </c>
      <c r="BGK452" s="72" t="s">
        <v>94</v>
      </c>
      <c r="BGL452" s="72" t="s">
        <v>94</v>
      </c>
      <c r="BGM452" s="72" t="s">
        <v>94</v>
      </c>
      <c r="BGN452" s="72" t="s">
        <v>94</v>
      </c>
      <c r="BGO452" s="72" t="s">
        <v>94</v>
      </c>
      <c r="BGP452" s="72" t="s">
        <v>94</v>
      </c>
      <c r="BGQ452" s="72" t="s">
        <v>94</v>
      </c>
      <c r="BGR452" s="72" t="s">
        <v>94</v>
      </c>
      <c r="BGS452" s="72" t="s">
        <v>94</v>
      </c>
      <c r="BGT452" s="72" t="s">
        <v>94</v>
      </c>
      <c r="BGU452" s="72" t="s">
        <v>94</v>
      </c>
      <c r="BGV452" s="72" t="s">
        <v>94</v>
      </c>
      <c r="BGW452" s="72" t="s">
        <v>94</v>
      </c>
      <c r="BGX452" s="72" t="s">
        <v>94</v>
      </c>
      <c r="BGY452" s="72" t="s">
        <v>94</v>
      </c>
      <c r="BGZ452" s="72" t="s">
        <v>94</v>
      </c>
      <c r="BHA452" s="72" t="s">
        <v>94</v>
      </c>
      <c r="BHB452" s="72" t="s">
        <v>94</v>
      </c>
      <c r="BHC452" s="72" t="s">
        <v>94</v>
      </c>
      <c r="BHD452" s="72" t="s">
        <v>94</v>
      </c>
      <c r="BHE452" s="72" t="s">
        <v>94</v>
      </c>
      <c r="BHF452" s="72" t="s">
        <v>94</v>
      </c>
      <c r="BHG452" s="72" t="s">
        <v>94</v>
      </c>
      <c r="BHH452" s="72" t="s">
        <v>94</v>
      </c>
      <c r="BHI452" s="72" t="s">
        <v>94</v>
      </c>
      <c r="BHJ452" s="72" t="s">
        <v>94</v>
      </c>
      <c r="BHK452" s="72" t="s">
        <v>94</v>
      </c>
      <c r="BHL452" s="72" t="s">
        <v>94</v>
      </c>
      <c r="BHM452" s="72" t="s">
        <v>94</v>
      </c>
      <c r="BHN452" s="72" t="s">
        <v>94</v>
      </c>
      <c r="BHO452" s="72" t="s">
        <v>94</v>
      </c>
      <c r="BHP452" s="72" t="s">
        <v>94</v>
      </c>
      <c r="BHQ452" s="72" t="s">
        <v>94</v>
      </c>
      <c r="BHR452" s="72" t="s">
        <v>94</v>
      </c>
      <c r="BHS452" s="72" t="s">
        <v>94</v>
      </c>
      <c r="BHT452" s="72" t="s">
        <v>94</v>
      </c>
      <c r="BHU452" s="72" t="s">
        <v>94</v>
      </c>
      <c r="BHV452" s="72" t="s">
        <v>94</v>
      </c>
      <c r="BHW452" s="72" t="s">
        <v>94</v>
      </c>
      <c r="BHX452" s="72" t="s">
        <v>94</v>
      </c>
      <c r="BHY452" s="72" t="s">
        <v>94</v>
      </c>
      <c r="BHZ452" s="72" t="s">
        <v>94</v>
      </c>
      <c r="BIA452" s="72" t="s">
        <v>94</v>
      </c>
      <c r="BIB452" s="72" t="s">
        <v>94</v>
      </c>
      <c r="BIC452" s="72" t="s">
        <v>94</v>
      </c>
      <c r="BID452" s="72" t="s">
        <v>94</v>
      </c>
      <c r="BIE452" s="72" t="s">
        <v>94</v>
      </c>
      <c r="BIF452" s="72" t="s">
        <v>94</v>
      </c>
      <c r="BIG452" s="72" t="s">
        <v>94</v>
      </c>
      <c r="BIH452" s="72" t="s">
        <v>94</v>
      </c>
      <c r="BII452" s="72" t="s">
        <v>94</v>
      </c>
      <c r="BIJ452" s="72" t="s">
        <v>94</v>
      </c>
      <c r="BIK452" s="72" t="s">
        <v>94</v>
      </c>
      <c r="BIL452" s="72" t="s">
        <v>94</v>
      </c>
      <c r="BIM452" s="72" t="s">
        <v>94</v>
      </c>
      <c r="BIN452" s="72" t="s">
        <v>94</v>
      </c>
      <c r="BIO452" s="72" t="s">
        <v>94</v>
      </c>
      <c r="BIP452" s="72" t="s">
        <v>94</v>
      </c>
      <c r="BIQ452" s="72" t="s">
        <v>94</v>
      </c>
      <c r="BIR452" s="72" t="s">
        <v>94</v>
      </c>
      <c r="BIS452" s="72" t="s">
        <v>94</v>
      </c>
      <c r="BIT452" s="72" t="s">
        <v>94</v>
      </c>
      <c r="BIU452" s="72" t="s">
        <v>94</v>
      </c>
      <c r="BIV452" s="72" t="s">
        <v>94</v>
      </c>
      <c r="BIW452" s="72" t="s">
        <v>94</v>
      </c>
      <c r="BIX452" s="72" t="s">
        <v>94</v>
      </c>
      <c r="BIY452" s="72" t="s">
        <v>94</v>
      </c>
      <c r="BIZ452" s="72" t="s">
        <v>94</v>
      </c>
      <c r="BJA452" s="72" t="s">
        <v>94</v>
      </c>
      <c r="BJB452" s="72" t="s">
        <v>94</v>
      </c>
      <c r="BJC452" s="72" t="s">
        <v>94</v>
      </c>
      <c r="BJD452" s="72" t="s">
        <v>94</v>
      </c>
      <c r="BJE452" s="72" t="s">
        <v>94</v>
      </c>
      <c r="BJF452" s="72" t="s">
        <v>94</v>
      </c>
      <c r="BJG452" s="72" t="s">
        <v>94</v>
      </c>
      <c r="BJH452" s="72" t="s">
        <v>94</v>
      </c>
      <c r="BJI452" s="72" t="s">
        <v>94</v>
      </c>
      <c r="BJJ452" s="72" t="s">
        <v>94</v>
      </c>
      <c r="BJK452" s="72" t="s">
        <v>94</v>
      </c>
      <c r="BJL452" s="72" t="s">
        <v>94</v>
      </c>
      <c r="BJM452" s="72" t="s">
        <v>94</v>
      </c>
      <c r="BJN452" s="72" t="s">
        <v>94</v>
      </c>
      <c r="BJO452" s="72" t="s">
        <v>94</v>
      </c>
      <c r="BJP452" s="72" t="s">
        <v>94</v>
      </c>
      <c r="BJQ452" s="72" t="s">
        <v>94</v>
      </c>
      <c r="BJR452" s="72" t="s">
        <v>94</v>
      </c>
      <c r="BJS452" s="72" t="s">
        <v>94</v>
      </c>
      <c r="BJT452" s="72" t="s">
        <v>94</v>
      </c>
      <c r="BJU452" s="72" t="s">
        <v>94</v>
      </c>
      <c r="BJV452" s="72" t="s">
        <v>94</v>
      </c>
      <c r="BJW452" s="72" t="s">
        <v>94</v>
      </c>
      <c r="BJX452" s="72" t="s">
        <v>94</v>
      </c>
      <c r="BJY452" s="72" t="s">
        <v>94</v>
      </c>
      <c r="BJZ452" s="72" t="s">
        <v>94</v>
      </c>
      <c r="BKA452" s="72" t="s">
        <v>94</v>
      </c>
      <c r="BKB452" s="72" t="s">
        <v>94</v>
      </c>
      <c r="BKC452" s="72" t="s">
        <v>94</v>
      </c>
      <c r="BKD452" s="72" t="s">
        <v>94</v>
      </c>
      <c r="BKE452" s="72" t="s">
        <v>94</v>
      </c>
      <c r="BKF452" s="72" t="s">
        <v>94</v>
      </c>
      <c r="BKG452" s="72" t="s">
        <v>94</v>
      </c>
      <c r="BKH452" s="72" t="s">
        <v>94</v>
      </c>
      <c r="BKI452" s="72" t="s">
        <v>94</v>
      </c>
      <c r="BKJ452" s="72" t="s">
        <v>94</v>
      </c>
      <c r="BKK452" s="72" t="s">
        <v>94</v>
      </c>
      <c r="BKL452" s="72" t="s">
        <v>94</v>
      </c>
      <c r="BKM452" s="72" t="s">
        <v>94</v>
      </c>
      <c r="BKN452" s="72" t="s">
        <v>94</v>
      </c>
      <c r="BKO452" s="72" t="s">
        <v>94</v>
      </c>
      <c r="BKP452" s="72" t="s">
        <v>94</v>
      </c>
      <c r="BKQ452" s="72" t="s">
        <v>94</v>
      </c>
      <c r="BKR452" s="72" t="s">
        <v>94</v>
      </c>
      <c r="BKS452" s="72" t="s">
        <v>94</v>
      </c>
      <c r="BKT452" s="72" t="s">
        <v>94</v>
      </c>
      <c r="BKU452" s="72" t="s">
        <v>94</v>
      </c>
      <c r="BKV452" s="72" t="s">
        <v>94</v>
      </c>
      <c r="BKW452" s="72" t="s">
        <v>94</v>
      </c>
      <c r="BKX452" s="72" t="s">
        <v>94</v>
      </c>
      <c r="BKY452" s="72" t="s">
        <v>94</v>
      </c>
      <c r="BKZ452" s="72" t="s">
        <v>94</v>
      </c>
      <c r="BLA452" s="72" t="s">
        <v>94</v>
      </c>
      <c r="BLB452" s="72" t="s">
        <v>94</v>
      </c>
      <c r="BLC452" s="72" t="s">
        <v>94</v>
      </c>
      <c r="BLD452" s="72" t="s">
        <v>94</v>
      </c>
      <c r="BLE452" s="72" t="s">
        <v>94</v>
      </c>
      <c r="BLF452" s="72" t="s">
        <v>94</v>
      </c>
      <c r="BLG452" s="72" t="s">
        <v>94</v>
      </c>
      <c r="BLH452" s="72" t="s">
        <v>94</v>
      </c>
      <c r="BLI452" s="72" t="s">
        <v>94</v>
      </c>
      <c r="BLJ452" s="72" t="s">
        <v>94</v>
      </c>
      <c r="BLK452" s="72" t="s">
        <v>94</v>
      </c>
      <c r="BLL452" s="72" t="s">
        <v>94</v>
      </c>
      <c r="BLM452" s="72" t="s">
        <v>94</v>
      </c>
      <c r="BLN452" s="72" t="s">
        <v>94</v>
      </c>
      <c r="BLO452" s="72" t="s">
        <v>94</v>
      </c>
      <c r="BLP452" s="72" t="s">
        <v>94</v>
      </c>
      <c r="BLQ452" s="72" t="s">
        <v>94</v>
      </c>
      <c r="BLR452" s="72" t="s">
        <v>94</v>
      </c>
      <c r="BLS452" s="72" t="s">
        <v>94</v>
      </c>
      <c r="BLT452" s="72" t="s">
        <v>94</v>
      </c>
      <c r="BLU452" s="72" t="s">
        <v>94</v>
      </c>
      <c r="BLV452" s="72" t="s">
        <v>94</v>
      </c>
      <c r="BLW452" s="72" t="s">
        <v>94</v>
      </c>
      <c r="BLX452" s="72" t="s">
        <v>94</v>
      </c>
      <c r="BLY452" s="72" t="s">
        <v>94</v>
      </c>
      <c r="BLZ452" s="72" t="s">
        <v>94</v>
      </c>
      <c r="BMA452" s="72" t="s">
        <v>94</v>
      </c>
      <c r="BMB452" s="72" t="s">
        <v>94</v>
      </c>
      <c r="BMC452" s="72" t="s">
        <v>94</v>
      </c>
      <c r="BMD452" s="72" t="s">
        <v>94</v>
      </c>
      <c r="BME452" s="72" t="s">
        <v>94</v>
      </c>
      <c r="BMF452" s="72" t="s">
        <v>94</v>
      </c>
      <c r="BMG452" s="72" t="s">
        <v>94</v>
      </c>
      <c r="BMH452" s="72" t="s">
        <v>94</v>
      </c>
      <c r="BMI452" s="72" t="s">
        <v>94</v>
      </c>
      <c r="BMJ452" s="72" t="s">
        <v>94</v>
      </c>
      <c r="BMK452" s="72" t="s">
        <v>94</v>
      </c>
      <c r="BML452" s="72" t="s">
        <v>94</v>
      </c>
      <c r="BMM452" s="72" t="s">
        <v>94</v>
      </c>
      <c r="BMN452" s="72" t="s">
        <v>94</v>
      </c>
      <c r="BMO452" s="72" t="s">
        <v>94</v>
      </c>
      <c r="BMP452" s="72" t="s">
        <v>94</v>
      </c>
      <c r="BMQ452" s="72" t="s">
        <v>94</v>
      </c>
      <c r="BMR452" s="72" t="s">
        <v>94</v>
      </c>
      <c r="BMS452" s="72" t="s">
        <v>94</v>
      </c>
      <c r="BMT452" s="72" t="s">
        <v>94</v>
      </c>
      <c r="BMU452" s="72" t="s">
        <v>94</v>
      </c>
      <c r="BMV452" s="72" t="s">
        <v>94</v>
      </c>
      <c r="BMW452" s="72" t="s">
        <v>94</v>
      </c>
      <c r="BMX452" s="72" t="s">
        <v>94</v>
      </c>
      <c r="BMY452" s="72" t="s">
        <v>94</v>
      </c>
      <c r="BMZ452" s="72" t="s">
        <v>94</v>
      </c>
      <c r="BNA452" s="72" t="s">
        <v>94</v>
      </c>
      <c r="BNB452" s="72" t="s">
        <v>94</v>
      </c>
      <c r="BNC452" s="72" t="s">
        <v>94</v>
      </c>
      <c r="BND452" s="72" t="s">
        <v>94</v>
      </c>
      <c r="BNE452" s="72" t="s">
        <v>94</v>
      </c>
      <c r="BNF452" s="72" t="s">
        <v>94</v>
      </c>
      <c r="BNG452" s="72" t="s">
        <v>94</v>
      </c>
      <c r="BNH452" s="72" t="s">
        <v>94</v>
      </c>
      <c r="BNI452" s="72" t="s">
        <v>94</v>
      </c>
      <c r="BNJ452" s="72" t="s">
        <v>94</v>
      </c>
      <c r="BNK452" s="72" t="s">
        <v>94</v>
      </c>
      <c r="BNL452" s="72" t="s">
        <v>94</v>
      </c>
      <c r="BNM452" s="72" t="s">
        <v>94</v>
      </c>
      <c r="BNN452" s="72" t="s">
        <v>94</v>
      </c>
      <c r="BNO452" s="72" t="s">
        <v>94</v>
      </c>
      <c r="BNP452" s="72" t="s">
        <v>94</v>
      </c>
      <c r="BNQ452" s="72" t="s">
        <v>94</v>
      </c>
      <c r="BNR452" s="72" t="s">
        <v>94</v>
      </c>
      <c r="BNS452" s="72" t="s">
        <v>94</v>
      </c>
      <c r="BNT452" s="72" t="s">
        <v>94</v>
      </c>
      <c r="BNU452" s="72" t="s">
        <v>94</v>
      </c>
      <c r="BNV452" s="72" t="s">
        <v>94</v>
      </c>
      <c r="BNW452" s="72" t="s">
        <v>94</v>
      </c>
      <c r="BNX452" s="72" t="s">
        <v>94</v>
      </c>
      <c r="BNY452" s="72" t="s">
        <v>94</v>
      </c>
      <c r="BNZ452" s="72" t="s">
        <v>94</v>
      </c>
      <c r="BOA452" s="72" t="s">
        <v>94</v>
      </c>
      <c r="BOB452" s="72" t="s">
        <v>94</v>
      </c>
      <c r="BOC452" s="72" t="s">
        <v>94</v>
      </c>
      <c r="BOD452" s="72" t="s">
        <v>94</v>
      </c>
      <c r="BOE452" s="72" t="s">
        <v>94</v>
      </c>
      <c r="BOF452" s="72" t="s">
        <v>94</v>
      </c>
      <c r="BOG452" s="72" t="s">
        <v>94</v>
      </c>
      <c r="BOH452" s="72" t="s">
        <v>94</v>
      </c>
      <c r="BOI452" s="72" t="s">
        <v>94</v>
      </c>
      <c r="BOJ452" s="72" t="s">
        <v>94</v>
      </c>
      <c r="BOK452" s="72" t="s">
        <v>94</v>
      </c>
      <c r="BOL452" s="72" t="s">
        <v>94</v>
      </c>
      <c r="BOM452" s="72" t="s">
        <v>94</v>
      </c>
      <c r="BON452" s="72" t="s">
        <v>94</v>
      </c>
      <c r="BOO452" s="72" t="s">
        <v>94</v>
      </c>
      <c r="BOP452" s="72" t="s">
        <v>94</v>
      </c>
      <c r="BOQ452" s="72" t="s">
        <v>94</v>
      </c>
      <c r="BOR452" s="72" t="s">
        <v>94</v>
      </c>
      <c r="BOS452" s="72" t="s">
        <v>94</v>
      </c>
      <c r="BOT452" s="72" t="s">
        <v>94</v>
      </c>
      <c r="BOU452" s="72" t="s">
        <v>94</v>
      </c>
      <c r="BOV452" s="72" t="s">
        <v>94</v>
      </c>
      <c r="BOW452" s="72" t="s">
        <v>94</v>
      </c>
      <c r="BOX452" s="72" t="s">
        <v>94</v>
      </c>
      <c r="BOY452" s="72" t="s">
        <v>94</v>
      </c>
      <c r="BOZ452" s="72" t="s">
        <v>94</v>
      </c>
      <c r="BPA452" s="72" t="s">
        <v>94</v>
      </c>
      <c r="BPB452" s="72" t="s">
        <v>94</v>
      </c>
      <c r="BPC452" s="72" t="s">
        <v>94</v>
      </c>
      <c r="BPD452" s="72" t="s">
        <v>94</v>
      </c>
      <c r="BPE452" s="72" t="s">
        <v>94</v>
      </c>
      <c r="BPF452" s="72" t="s">
        <v>94</v>
      </c>
      <c r="BPG452" s="72" t="s">
        <v>94</v>
      </c>
      <c r="BPH452" s="72" t="s">
        <v>94</v>
      </c>
      <c r="BPI452" s="72" t="s">
        <v>94</v>
      </c>
      <c r="BPJ452" s="72" t="s">
        <v>94</v>
      </c>
      <c r="BPK452" s="72" t="s">
        <v>94</v>
      </c>
      <c r="BPL452" s="72" t="s">
        <v>94</v>
      </c>
      <c r="BPM452" s="72" t="s">
        <v>94</v>
      </c>
      <c r="BPN452" s="72" t="s">
        <v>94</v>
      </c>
      <c r="BPO452" s="72" t="s">
        <v>94</v>
      </c>
      <c r="BPP452" s="72" t="s">
        <v>94</v>
      </c>
      <c r="BPQ452" s="72" t="s">
        <v>94</v>
      </c>
      <c r="BPR452" s="72" t="s">
        <v>94</v>
      </c>
      <c r="BPS452" s="72" t="s">
        <v>94</v>
      </c>
      <c r="BPT452" s="72" t="s">
        <v>94</v>
      </c>
      <c r="BPU452" s="72" t="s">
        <v>94</v>
      </c>
      <c r="BPV452" s="72" t="s">
        <v>94</v>
      </c>
      <c r="BPW452" s="72" t="s">
        <v>94</v>
      </c>
      <c r="BPX452" s="72" t="s">
        <v>94</v>
      </c>
      <c r="BPY452" s="72" t="s">
        <v>94</v>
      </c>
      <c r="BPZ452" s="72" t="s">
        <v>94</v>
      </c>
      <c r="BQA452" s="72" t="s">
        <v>94</v>
      </c>
      <c r="BQB452" s="72" t="s">
        <v>94</v>
      </c>
      <c r="BQC452" s="72" t="s">
        <v>94</v>
      </c>
      <c r="BQD452" s="72" t="s">
        <v>94</v>
      </c>
      <c r="BQE452" s="72" t="s">
        <v>94</v>
      </c>
      <c r="BQF452" s="72" t="s">
        <v>94</v>
      </c>
      <c r="BQG452" s="72" t="s">
        <v>94</v>
      </c>
      <c r="BQH452" s="72" t="s">
        <v>94</v>
      </c>
      <c r="BQI452" s="72" t="s">
        <v>94</v>
      </c>
      <c r="BQJ452" s="72" t="s">
        <v>94</v>
      </c>
      <c r="BQK452" s="72" t="s">
        <v>94</v>
      </c>
      <c r="BQL452" s="72" t="s">
        <v>94</v>
      </c>
      <c r="BQM452" s="72" t="s">
        <v>94</v>
      </c>
      <c r="BQN452" s="72" t="s">
        <v>94</v>
      </c>
      <c r="BQO452" s="72" t="s">
        <v>94</v>
      </c>
      <c r="BQP452" s="72" t="s">
        <v>94</v>
      </c>
      <c r="BQQ452" s="72" t="s">
        <v>94</v>
      </c>
      <c r="BQR452" s="72" t="s">
        <v>94</v>
      </c>
      <c r="BQS452" s="72" t="s">
        <v>94</v>
      </c>
      <c r="BQT452" s="72" t="s">
        <v>94</v>
      </c>
      <c r="BQU452" s="72" t="s">
        <v>94</v>
      </c>
      <c r="BQV452" s="72" t="s">
        <v>94</v>
      </c>
      <c r="BQW452" s="72" t="s">
        <v>94</v>
      </c>
      <c r="BQX452" s="72" t="s">
        <v>94</v>
      </c>
      <c r="BQY452" s="72" t="s">
        <v>94</v>
      </c>
      <c r="BQZ452" s="72" t="s">
        <v>94</v>
      </c>
      <c r="BRA452" s="72" t="s">
        <v>94</v>
      </c>
      <c r="BRB452" s="72" t="s">
        <v>94</v>
      </c>
      <c r="BRC452" s="72" t="s">
        <v>94</v>
      </c>
      <c r="BRD452" s="72" t="s">
        <v>94</v>
      </c>
      <c r="BRE452" s="72" t="s">
        <v>94</v>
      </c>
      <c r="BRF452" s="72" t="s">
        <v>94</v>
      </c>
      <c r="BRG452" s="72" t="s">
        <v>94</v>
      </c>
      <c r="BRH452" s="72" t="s">
        <v>94</v>
      </c>
      <c r="BRI452" s="72" t="s">
        <v>94</v>
      </c>
      <c r="BRJ452" s="72" t="s">
        <v>94</v>
      </c>
      <c r="BRK452" s="72" t="s">
        <v>94</v>
      </c>
      <c r="BRL452" s="72" t="s">
        <v>94</v>
      </c>
      <c r="BRM452" s="72" t="s">
        <v>94</v>
      </c>
      <c r="BRN452" s="72" t="s">
        <v>94</v>
      </c>
      <c r="BRO452" s="72" t="s">
        <v>94</v>
      </c>
      <c r="BRP452" s="72" t="s">
        <v>94</v>
      </c>
      <c r="BRQ452" s="72" t="s">
        <v>94</v>
      </c>
      <c r="BRR452" s="72" t="s">
        <v>94</v>
      </c>
      <c r="BRS452" s="72" t="s">
        <v>94</v>
      </c>
      <c r="BRT452" s="72" t="s">
        <v>94</v>
      </c>
      <c r="BRU452" s="72" t="s">
        <v>94</v>
      </c>
      <c r="BRV452" s="72" t="s">
        <v>94</v>
      </c>
      <c r="BRW452" s="72" t="s">
        <v>94</v>
      </c>
      <c r="BRX452" s="72" t="s">
        <v>94</v>
      </c>
      <c r="BRY452" s="72" t="s">
        <v>94</v>
      </c>
      <c r="BRZ452" s="72" t="s">
        <v>94</v>
      </c>
      <c r="BSA452" s="72" t="s">
        <v>94</v>
      </c>
      <c r="BSB452" s="72" t="s">
        <v>94</v>
      </c>
      <c r="BSC452" s="72" t="s">
        <v>94</v>
      </c>
      <c r="BSD452" s="72" t="s">
        <v>94</v>
      </c>
      <c r="BSE452" s="72" t="s">
        <v>94</v>
      </c>
      <c r="BSF452" s="72" t="s">
        <v>94</v>
      </c>
      <c r="BSG452" s="72" t="s">
        <v>94</v>
      </c>
      <c r="BSH452" s="72" t="s">
        <v>94</v>
      </c>
      <c r="BSI452" s="72" t="s">
        <v>94</v>
      </c>
      <c r="BSJ452" s="72" t="s">
        <v>94</v>
      </c>
      <c r="BSK452" s="72" t="s">
        <v>94</v>
      </c>
      <c r="BSL452" s="72" t="s">
        <v>94</v>
      </c>
      <c r="BSM452" s="72" t="s">
        <v>94</v>
      </c>
      <c r="BSN452" s="72" t="s">
        <v>94</v>
      </c>
      <c r="BSO452" s="72" t="s">
        <v>94</v>
      </c>
      <c r="BSP452" s="72" t="s">
        <v>94</v>
      </c>
      <c r="BSQ452" s="72" t="s">
        <v>94</v>
      </c>
      <c r="BSR452" s="72" t="s">
        <v>94</v>
      </c>
      <c r="BSS452" s="72" t="s">
        <v>94</v>
      </c>
      <c r="BST452" s="72" t="s">
        <v>94</v>
      </c>
      <c r="BSU452" s="72" t="s">
        <v>94</v>
      </c>
      <c r="BSV452" s="72" t="s">
        <v>94</v>
      </c>
      <c r="BSW452" s="72" t="s">
        <v>94</v>
      </c>
      <c r="BSX452" s="72" t="s">
        <v>94</v>
      </c>
      <c r="BSY452" s="72" t="s">
        <v>94</v>
      </c>
      <c r="BSZ452" s="72" t="s">
        <v>94</v>
      </c>
      <c r="BTA452" s="72" t="s">
        <v>94</v>
      </c>
      <c r="BTB452" s="72" t="s">
        <v>94</v>
      </c>
      <c r="BTC452" s="72" t="s">
        <v>94</v>
      </c>
      <c r="BTD452" s="72" t="s">
        <v>94</v>
      </c>
      <c r="BTE452" s="72" t="s">
        <v>94</v>
      </c>
      <c r="BTF452" s="72" t="s">
        <v>94</v>
      </c>
      <c r="BTG452" s="72" t="s">
        <v>94</v>
      </c>
      <c r="BTH452" s="72" t="s">
        <v>94</v>
      </c>
      <c r="BTI452" s="72" t="s">
        <v>94</v>
      </c>
      <c r="BTJ452" s="72" t="s">
        <v>94</v>
      </c>
      <c r="BTK452" s="72" t="s">
        <v>94</v>
      </c>
      <c r="BTL452" s="72" t="s">
        <v>94</v>
      </c>
      <c r="BTM452" s="72" t="s">
        <v>94</v>
      </c>
      <c r="BTN452" s="72" t="s">
        <v>94</v>
      </c>
      <c r="BTO452" s="72" t="s">
        <v>94</v>
      </c>
      <c r="BTP452" s="72" t="s">
        <v>94</v>
      </c>
      <c r="BTQ452" s="72" t="s">
        <v>94</v>
      </c>
      <c r="BTR452" s="72" t="s">
        <v>94</v>
      </c>
      <c r="BTS452" s="72" t="s">
        <v>94</v>
      </c>
      <c r="BTT452" s="72" t="s">
        <v>94</v>
      </c>
      <c r="BTU452" s="72" t="s">
        <v>94</v>
      </c>
      <c r="BTV452" s="72" t="s">
        <v>94</v>
      </c>
      <c r="BTW452" s="72" t="s">
        <v>94</v>
      </c>
      <c r="BTX452" s="72" t="s">
        <v>94</v>
      </c>
      <c r="BTY452" s="72" t="s">
        <v>94</v>
      </c>
      <c r="BTZ452" s="72" t="s">
        <v>94</v>
      </c>
      <c r="BUA452" s="72" t="s">
        <v>94</v>
      </c>
      <c r="BUB452" s="72" t="s">
        <v>94</v>
      </c>
      <c r="BUC452" s="72" t="s">
        <v>94</v>
      </c>
      <c r="BUD452" s="72" t="s">
        <v>94</v>
      </c>
      <c r="BUE452" s="72" t="s">
        <v>94</v>
      </c>
      <c r="BUF452" s="72" t="s">
        <v>94</v>
      </c>
      <c r="BUG452" s="72" t="s">
        <v>94</v>
      </c>
      <c r="BUH452" s="72" t="s">
        <v>94</v>
      </c>
      <c r="BUI452" s="72" t="s">
        <v>94</v>
      </c>
      <c r="BUJ452" s="72" t="s">
        <v>94</v>
      </c>
      <c r="BUK452" s="72" t="s">
        <v>94</v>
      </c>
      <c r="BUL452" s="72" t="s">
        <v>94</v>
      </c>
      <c r="BUM452" s="72" t="s">
        <v>94</v>
      </c>
      <c r="BUN452" s="72" t="s">
        <v>94</v>
      </c>
      <c r="BUO452" s="72" t="s">
        <v>94</v>
      </c>
      <c r="BUP452" s="72" t="s">
        <v>94</v>
      </c>
      <c r="BUQ452" s="72" t="s">
        <v>94</v>
      </c>
      <c r="BUR452" s="72" t="s">
        <v>94</v>
      </c>
      <c r="BUS452" s="72" t="s">
        <v>94</v>
      </c>
      <c r="BUT452" s="72" t="s">
        <v>94</v>
      </c>
      <c r="BUU452" s="72" t="s">
        <v>94</v>
      </c>
      <c r="BUV452" s="72" t="s">
        <v>94</v>
      </c>
      <c r="BUW452" s="72" t="s">
        <v>94</v>
      </c>
      <c r="BUX452" s="72" t="s">
        <v>94</v>
      </c>
      <c r="BUY452" s="72" t="s">
        <v>94</v>
      </c>
      <c r="BUZ452" s="72" t="s">
        <v>94</v>
      </c>
      <c r="BVA452" s="72" t="s">
        <v>94</v>
      </c>
      <c r="BVB452" s="72" t="s">
        <v>94</v>
      </c>
      <c r="BVC452" s="72" t="s">
        <v>94</v>
      </c>
      <c r="BVD452" s="72" t="s">
        <v>94</v>
      </c>
      <c r="BVE452" s="72" t="s">
        <v>94</v>
      </c>
      <c r="BVF452" s="72" t="s">
        <v>94</v>
      </c>
      <c r="BVG452" s="72" t="s">
        <v>94</v>
      </c>
      <c r="BVH452" s="72" t="s">
        <v>94</v>
      </c>
      <c r="BVI452" s="72" t="s">
        <v>94</v>
      </c>
      <c r="BVJ452" s="72" t="s">
        <v>94</v>
      </c>
      <c r="BVK452" s="72" t="s">
        <v>94</v>
      </c>
      <c r="BVL452" s="72" t="s">
        <v>94</v>
      </c>
      <c r="BVM452" s="72" t="s">
        <v>94</v>
      </c>
      <c r="BVN452" s="72" t="s">
        <v>94</v>
      </c>
      <c r="BVO452" s="72" t="s">
        <v>94</v>
      </c>
      <c r="BVP452" s="72" t="s">
        <v>94</v>
      </c>
      <c r="BVQ452" s="72" t="s">
        <v>94</v>
      </c>
      <c r="BVR452" s="72" t="s">
        <v>94</v>
      </c>
      <c r="BVS452" s="72" t="s">
        <v>94</v>
      </c>
      <c r="BVT452" s="72" t="s">
        <v>94</v>
      </c>
      <c r="BVU452" s="72" t="s">
        <v>94</v>
      </c>
      <c r="BVV452" s="72" t="s">
        <v>94</v>
      </c>
      <c r="BVW452" s="72" t="s">
        <v>94</v>
      </c>
      <c r="BVX452" s="72" t="s">
        <v>94</v>
      </c>
      <c r="BVY452" s="72" t="s">
        <v>94</v>
      </c>
      <c r="BVZ452" s="72" t="s">
        <v>94</v>
      </c>
      <c r="BWA452" s="72" t="s">
        <v>94</v>
      </c>
      <c r="BWB452" s="72" t="s">
        <v>94</v>
      </c>
      <c r="BWC452" s="72" t="s">
        <v>94</v>
      </c>
      <c r="BWD452" s="72" t="s">
        <v>94</v>
      </c>
      <c r="BWE452" s="72" t="s">
        <v>94</v>
      </c>
      <c r="BWF452" s="72" t="s">
        <v>94</v>
      </c>
      <c r="BWG452" s="72" t="s">
        <v>94</v>
      </c>
      <c r="BWH452" s="72" t="s">
        <v>94</v>
      </c>
      <c r="BWI452" s="72" t="s">
        <v>94</v>
      </c>
      <c r="BWJ452" s="72" t="s">
        <v>94</v>
      </c>
      <c r="BWK452" s="72" t="s">
        <v>94</v>
      </c>
      <c r="BWL452" s="72" t="s">
        <v>94</v>
      </c>
      <c r="BWM452" s="72" t="s">
        <v>94</v>
      </c>
      <c r="BWN452" s="72" t="s">
        <v>94</v>
      </c>
      <c r="BWO452" s="72" t="s">
        <v>94</v>
      </c>
      <c r="BWP452" s="72" t="s">
        <v>94</v>
      </c>
      <c r="BWQ452" s="72" t="s">
        <v>94</v>
      </c>
      <c r="BWR452" s="72" t="s">
        <v>94</v>
      </c>
      <c r="BWS452" s="72" t="s">
        <v>94</v>
      </c>
      <c r="BWT452" s="72" t="s">
        <v>94</v>
      </c>
      <c r="BWU452" s="72" t="s">
        <v>94</v>
      </c>
      <c r="BWV452" s="72" t="s">
        <v>94</v>
      </c>
      <c r="BWW452" s="72" t="s">
        <v>94</v>
      </c>
      <c r="BWX452" s="72" t="s">
        <v>94</v>
      </c>
      <c r="BWY452" s="72" t="s">
        <v>94</v>
      </c>
      <c r="BWZ452" s="72" t="s">
        <v>94</v>
      </c>
      <c r="BXA452" s="72" t="s">
        <v>94</v>
      </c>
      <c r="BXB452" s="72" t="s">
        <v>94</v>
      </c>
      <c r="BXC452" s="72" t="s">
        <v>94</v>
      </c>
      <c r="BXD452" s="72" t="s">
        <v>94</v>
      </c>
      <c r="BXE452" s="72" t="s">
        <v>94</v>
      </c>
      <c r="BXF452" s="72" t="s">
        <v>94</v>
      </c>
      <c r="BXG452" s="72" t="s">
        <v>94</v>
      </c>
      <c r="BXH452" s="72" t="s">
        <v>94</v>
      </c>
      <c r="BXI452" s="72" t="s">
        <v>94</v>
      </c>
      <c r="BXJ452" s="72" t="s">
        <v>94</v>
      </c>
      <c r="BXK452" s="72" t="s">
        <v>94</v>
      </c>
      <c r="BXL452" s="72" t="s">
        <v>94</v>
      </c>
      <c r="BXM452" s="72" t="s">
        <v>94</v>
      </c>
      <c r="BXN452" s="72" t="s">
        <v>94</v>
      </c>
      <c r="BXO452" s="72" t="s">
        <v>94</v>
      </c>
      <c r="BXP452" s="72" t="s">
        <v>94</v>
      </c>
      <c r="BXQ452" s="72" t="s">
        <v>94</v>
      </c>
      <c r="BXR452" s="72" t="s">
        <v>94</v>
      </c>
      <c r="BXS452" s="72" t="s">
        <v>94</v>
      </c>
      <c r="BXT452" s="72" t="s">
        <v>94</v>
      </c>
      <c r="BXU452" s="72" t="s">
        <v>94</v>
      </c>
      <c r="BXV452" s="72" t="s">
        <v>94</v>
      </c>
      <c r="BXW452" s="72" t="s">
        <v>94</v>
      </c>
      <c r="BXX452" s="72" t="s">
        <v>94</v>
      </c>
      <c r="BXY452" s="72" t="s">
        <v>94</v>
      </c>
      <c r="BXZ452" s="72" t="s">
        <v>94</v>
      </c>
      <c r="BYA452" s="72" t="s">
        <v>94</v>
      </c>
      <c r="BYB452" s="72" t="s">
        <v>94</v>
      </c>
      <c r="BYC452" s="72" t="s">
        <v>94</v>
      </c>
      <c r="BYD452" s="72" t="s">
        <v>94</v>
      </c>
      <c r="BYE452" s="72" t="s">
        <v>94</v>
      </c>
      <c r="BYF452" s="72" t="s">
        <v>94</v>
      </c>
      <c r="BYG452" s="72" t="s">
        <v>94</v>
      </c>
      <c r="BYH452" s="72" t="s">
        <v>94</v>
      </c>
      <c r="BYI452" s="72" t="s">
        <v>94</v>
      </c>
      <c r="BYJ452" s="72" t="s">
        <v>94</v>
      </c>
      <c r="BYK452" s="72" t="s">
        <v>94</v>
      </c>
      <c r="BYL452" s="72" t="s">
        <v>94</v>
      </c>
      <c r="BYM452" s="72" t="s">
        <v>94</v>
      </c>
      <c r="BYN452" s="72" t="s">
        <v>94</v>
      </c>
      <c r="BYO452" s="72" t="s">
        <v>94</v>
      </c>
      <c r="BYP452" s="72" t="s">
        <v>94</v>
      </c>
      <c r="BYQ452" s="72" t="s">
        <v>94</v>
      </c>
      <c r="BYR452" s="72" t="s">
        <v>94</v>
      </c>
      <c r="BYS452" s="72" t="s">
        <v>94</v>
      </c>
      <c r="BYT452" s="72" t="s">
        <v>94</v>
      </c>
      <c r="BYU452" s="72" t="s">
        <v>94</v>
      </c>
      <c r="BYV452" s="72" t="s">
        <v>94</v>
      </c>
      <c r="BYW452" s="72" t="s">
        <v>94</v>
      </c>
      <c r="BYX452" s="72" t="s">
        <v>94</v>
      </c>
      <c r="BYY452" s="72" t="s">
        <v>94</v>
      </c>
      <c r="BYZ452" s="72" t="s">
        <v>94</v>
      </c>
      <c r="BZA452" s="72" t="s">
        <v>94</v>
      </c>
      <c r="BZB452" s="72" t="s">
        <v>94</v>
      </c>
      <c r="BZC452" s="72" t="s">
        <v>94</v>
      </c>
      <c r="BZD452" s="72" t="s">
        <v>94</v>
      </c>
      <c r="BZE452" s="72" t="s">
        <v>94</v>
      </c>
      <c r="BZF452" s="72" t="s">
        <v>94</v>
      </c>
      <c r="BZG452" s="72" t="s">
        <v>94</v>
      </c>
      <c r="BZH452" s="72" t="s">
        <v>94</v>
      </c>
      <c r="BZI452" s="72" t="s">
        <v>94</v>
      </c>
      <c r="BZJ452" s="72" t="s">
        <v>94</v>
      </c>
      <c r="BZK452" s="72" t="s">
        <v>94</v>
      </c>
      <c r="BZL452" s="72" t="s">
        <v>94</v>
      </c>
      <c r="BZM452" s="72" t="s">
        <v>94</v>
      </c>
      <c r="BZN452" s="72" t="s">
        <v>94</v>
      </c>
      <c r="BZO452" s="72" t="s">
        <v>94</v>
      </c>
      <c r="BZP452" s="72" t="s">
        <v>94</v>
      </c>
      <c r="BZQ452" s="72" t="s">
        <v>94</v>
      </c>
      <c r="BZR452" s="72" t="s">
        <v>94</v>
      </c>
      <c r="BZS452" s="72" t="s">
        <v>94</v>
      </c>
      <c r="BZT452" s="72" t="s">
        <v>94</v>
      </c>
      <c r="BZU452" s="72" t="s">
        <v>94</v>
      </c>
      <c r="BZV452" s="72" t="s">
        <v>94</v>
      </c>
      <c r="BZW452" s="72" t="s">
        <v>94</v>
      </c>
      <c r="BZX452" s="72" t="s">
        <v>94</v>
      </c>
      <c r="BZY452" s="72" t="s">
        <v>94</v>
      </c>
      <c r="BZZ452" s="72" t="s">
        <v>94</v>
      </c>
      <c r="CAA452" s="72" t="s">
        <v>94</v>
      </c>
      <c r="CAB452" s="72" t="s">
        <v>94</v>
      </c>
      <c r="CAC452" s="72" t="s">
        <v>94</v>
      </c>
      <c r="CAD452" s="72" t="s">
        <v>94</v>
      </c>
      <c r="CAE452" s="72" t="s">
        <v>94</v>
      </c>
      <c r="CAF452" s="72" t="s">
        <v>94</v>
      </c>
      <c r="CAG452" s="72" t="s">
        <v>94</v>
      </c>
      <c r="CAH452" s="72" t="s">
        <v>94</v>
      </c>
      <c r="CAI452" s="72" t="s">
        <v>94</v>
      </c>
      <c r="CAJ452" s="72" t="s">
        <v>94</v>
      </c>
      <c r="CAK452" s="72" t="s">
        <v>94</v>
      </c>
      <c r="CAL452" s="72" t="s">
        <v>94</v>
      </c>
      <c r="CAM452" s="72" t="s">
        <v>94</v>
      </c>
      <c r="CAN452" s="72" t="s">
        <v>94</v>
      </c>
      <c r="CAO452" s="72" t="s">
        <v>94</v>
      </c>
      <c r="CAP452" s="72" t="s">
        <v>94</v>
      </c>
      <c r="CAQ452" s="72" t="s">
        <v>94</v>
      </c>
      <c r="CAR452" s="72" t="s">
        <v>94</v>
      </c>
      <c r="CAS452" s="72" t="s">
        <v>94</v>
      </c>
      <c r="CAT452" s="72" t="s">
        <v>94</v>
      </c>
      <c r="CAU452" s="72" t="s">
        <v>94</v>
      </c>
      <c r="CAV452" s="72" t="s">
        <v>94</v>
      </c>
      <c r="CAW452" s="72" t="s">
        <v>94</v>
      </c>
      <c r="CAX452" s="72" t="s">
        <v>94</v>
      </c>
      <c r="CAY452" s="72" t="s">
        <v>94</v>
      </c>
      <c r="CAZ452" s="72" t="s">
        <v>94</v>
      </c>
      <c r="CBA452" s="72" t="s">
        <v>94</v>
      </c>
      <c r="CBB452" s="72" t="s">
        <v>94</v>
      </c>
      <c r="CBC452" s="72" t="s">
        <v>94</v>
      </c>
      <c r="CBD452" s="72" t="s">
        <v>94</v>
      </c>
      <c r="CBE452" s="72" t="s">
        <v>94</v>
      </c>
      <c r="CBF452" s="72" t="s">
        <v>94</v>
      </c>
      <c r="CBG452" s="72" t="s">
        <v>94</v>
      </c>
      <c r="CBH452" s="72" t="s">
        <v>94</v>
      </c>
      <c r="CBI452" s="72" t="s">
        <v>94</v>
      </c>
      <c r="CBJ452" s="72" t="s">
        <v>94</v>
      </c>
      <c r="CBK452" s="72" t="s">
        <v>94</v>
      </c>
      <c r="CBL452" s="72" t="s">
        <v>94</v>
      </c>
      <c r="CBM452" s="72" t="s">
        <v>94</v>
      </c>
      <c r="CBN452" s="72" t="s">
        <v>94</v>
      </c>
      <c r="CBO452" s="72" t="s">
        <v>94</v>
      </c>
      <c r="CBP452" s="72" t="s">
        <v>94</v>
      </c>
      <c r="CBQ452" s="72" t="s">
        <v>94</v>
      </c>
      <c r="CBR452" s="72" t="s">
        <v>94</v>
      </c>
      <c r="CBS452" s="72" t="s">
        <v>94</v>
      </c>
      <c r="CBT452" s="72" t="s">
        <v>94</v>
      </c>
      <c r="CBU452" s="72" t="s">
        <v>94</v>
      </c>
      <c r="CBV452" s="72" t="s">
        <v>94</v>
      </c>
      <c r="CBW452" s="72" t="s">
        <v>94</v>
      </c>
      <c r="CBX452" s="72" t="s">
        <v>94</v>
      </c>
      <c r="CBY452" s="72" t="s">
        <v>94</v>
      </c>
      <c r="CBZ452" s="72" t="s">
        <v>94</v>
      </c>
      <c r="CCA452" s="72" t="s">
        <v>94</v>
      </c>
      <c r="CCB452" s="72" t="s">
        <v>94</v>
      </c>
      <c r="CCC452" s="72" t="s">
        <v>94</v>
      </c>
      <c r="CCD452" s="72" t="s">
        <v>94</v>
      </c>
      <c r="CCE452" s="72" t="s">
        <v>94</v>
      </c>
      <c r="CCF452" s="72" t="s">
        <v>94</v>
      </c>
      <c r="CCG452" s="72" t="s">
        <v>94</v>
      </c>
      <c r="CCH452" s="72" t="s">
        <v>94</v>
      </c>
      <c r="CCI452" s="72" t="s">
        <v>94</v>
      </c>
      <c r="CCJ452" s="72" t="s">
        <v>94</v>
      </c>
      <c r="CCK452" s="72" t="s">
        <v>94</v>
      </c>
      <c r="CCL452" s="72" t="s">
        <v>94</v>
      </c>
      <c r="CCM452" s="72" t="s">
        <v>94</v>
      </c>
      <c r="CCN452" s="72" t="s">
        <v>94</v>
      </c>
      <c r="CCO452" s="72" t="s">
        <v>94</v>
      </c>
      <c r="CCP452" s="72" t="s">
        <v>94</v>
      </c>
      <c r="CCQ452" s="72" t="s">
        <v>94</v>
      </c>
      <c r="CCR452" s="72" t="s">
        <v>94</v>
      </c>
      <c r="CCS452" s="72" t="s">
        <v>94</v>
      </c>
      <c r="CCT452" s="72" t="s">
        <v>94</v>
      </c>
      <c r="CCU452" s="72" t="s">
        <v>94</v>
      </c>
      <c r="CCV452" s="72" t="s">
        <v>94</v>
      </c>
      <c r="CCW452" s="72" t="s">
        <v>94</v>
      </c>
      <c r="CCX452" s="72" t="s">
        <v>94</v>
      </c>
      <c r="CCY452" s="72" t="s">
        <v>94</v>
      </c>
      <c r="CCZ452" s="72" t="s">
        <v>94</v>
      </c>
      <c r="CDA452" s="72" t="s">
        <v>94</v>
      </c>
      <c r="CDB452" s="72" t="s">
        <v>94</v>
      </c>
      <c r="CDC452" s="72" t="s">
        <v>94</v>
      </c>
      <c r="CDD452" s="72" t="s">
        <v>94</v>
      </c>
      <c r="CDE452" s="72" t="s">
        <v>94</v>
      </c>
      <c r="CDF452" s="72" t="s">
        <v>94</v>
      </c>
      <c r="CDG452" s="72" t="s">
        <v>94</v>
      </c>
      <c r="CDH452" s="72" t="s">
        <v>94</v>
      </c>
      <c r="CDI452" s="72" t="s">
        <v>94</v>
      </c>
      <c r="CDJ452" s="72" t="s">
        <v>94</v>
      </c>
      <c r="CDK452" s="72" t="s">
        <v>94</v>
      </c>
      <c r="CDL452" s="72" t="s">
        <v>94</v>
      </c>
      <c r="CDM452" s="72" t="s">
        <v>94</v>
      </c>
      <c r="CDN452" s="72" t="s">
        <v>94</v>
      </c>
      <c r="CDO452" s="72" t="s">
        <v>94</v>
      </c>
      <c r="CDP452" s="72" t="s">
        <v>94</v>
      </c>
      <c r="CDQ452" s="72" t="s">
        <v>94</v>
      </c>
      <c r="CDR452" s="72" t="s">
        <v>94</v>
      </c>
      <c r="CDS452" s="72" t="s">
        <v>94</v>
      </c>
      <c r="CDT452" s="72" t="s">
        <v>94</v>
      </c>
      <c r="CDU452" s="72" t="s">
        <v>94</v>
      </c>
      <c r="CDV452" s="72" t="s">
        <v>94</v>
      </c>
      <c r="CDW452" s="72" t="s">
        <v>94</v>
      </c>
      <c r="CDX452" s="72" t="s">
        <v>94</v>
      </c>
      <c r="CDY452" s="72" t="s">
        <v>94</v>
      </c>
      <c r="CDZ452" s="72" t="s">
        <v>94</v>
      </c>
      <c r="CEA452" s="72" t="s">
        <v>94</v>
      </c>
      <c r="CEB452" s="72" t="s">
        <v>94</v>
      </c>
      <c r="CEC452" s="72" t="s">
        <v>94</v>
      </c>
      <c r="CED452" s="72" t="s">
        <v>94</v>
      </c>
      <c r="CEE452" s="72" t="s">
        <v>94</v>
      </c>
      <c r="CEF452" s="72" t="s">
        <v>94</v>
      </c>
      <c r="CEG452" s="72" t="s">
        <v>94</v>
      </c>
      <c r="CEH452" s="72" t="s">
        <v>94</v>
      </c>
      <c r="CEI452" s="72" t="s">
        <v>94</v>
      </c>
      <c r="CEJ452" s="72" t="s">
        <v>94</v>
      </c>
      <c r="CEK452" s="72" t="s">
        <v>94</v>
      </c>
      <c r="CEL452" s="72" t="s">
        <v>94</v>
      </c>
      <c r="CEM452" s="72" t="s">
        <v>94</v>
      </c>
      <c r="CEN452" s="72" t="s">
        <v>94</v>
      </c>
      <c r="CEO452" s="72" t="s">
        <v>94</v>
      </c>
      <c r="CEP452" s="72" t="s">
        <v>94</v>
      </c>
      <c r="CEQ452" s="72" t="s">
        <v>94</v>
      </c>
      <c r="CER452" s="72" t="s">
        <v>94</v>
      </c>
      <c r="CES452" s="72" t="s">
        <v>94</v>
      </c>
      <c r="CET452" s="72" t="s">
        <v>94</v>
      </c>
      <c r="CEU452" s="72" t="s">
        <v>94</v>
      </c>
      <c r="CEV452" s="72" t="s">
        <v>94</v>
      </c>
      <c r="CEW452" s="72" t="s">
        <v>94</v>
      </c>
      <c r="CEX452" s="72" t="s">
        <v>94</v>
      </c>
      <c r="CEY452" s="72" t="s">
        <v>94</v>
      </c>
      <c r="CEZ452" s="72" t="s">
        <v>94</v>
      </c>
      <c r="CFA452" s="72" t="s">
        <v>94</v>
      </c>
      <c r="CFB452" s="72" t="s">
        <v>94</v>
      </c>
      <c r="CFC452" s="72" t="s">
        <v>94</v>
      </c>
      <c r="CFD452" s="72" t="s">
        <v>94</v>
      </c>
      <c r="CFE452" s="72" t="s">
        <v>94</v>
      </c>
      <c r="CFF452" s="72" t="s">
        <v>94</v>
      </c>
      <c r="CFG452" s="72" t="s">
        <v>94</v>
      </c>
      <c r="CFH452" s="72" t="s">
        <v>94</v>
      </c>
      <c r="CFI452" s="72" t="s">
        <v>94</v>
      </c>
      <c r="CFJ452" s="72" t="s">
        <v>94</v>
      </c>
      <c r="CFK452" s="72" t="s">
        <v>94</v>
      </c>
      <c r="CFL452" s="72" t="s">
        <v>94</v>
      </c>
      <c r="CFM452" s="72" t="s">
        <v>94</v>
      </c>
      <c r="CFN452" s="72" t="s">
        <v>94</v>
      </c>
      <c r="CFO452" s="72" t="s">
        <v>94</v>
      </c>
      <c r="CFP452" s="72" t="s">
        <v>94</v>
      </c>
      <c r="CFQ452" s="72" t="s">
        <v>94</v>
      </c>
      <c r="CFR452" s="72" t="s">
        <v>94</v>
      </c>
      <c r="CFS452" s="72" t="s">
        <v>94</v>
      </c>
      <c r="CFT452" s="72" t="s">
        <v>94</v>
      </c>
      <c r="CFU452" s="72" t="s">
        <v>94</v>
      </c>
      <c r="CFV452" s="72" t="s">
        <v>94</v>
      </c>
      <c r="CFW452" s="72" t="s">
        <v>94</v>
      </c>
      <c r="CFX452" s="72" t="s">
        <v>94</v>
      </c>
      <c r="CFY452" s="72" t="s">
        <v>94</v>
      </c>
      <c r="CFZ452" s="72" t="s">
        <v>94</v>
      </c>
      <c r="CGA452" s="72" t="s">
        <v>94</v>
      </c>
      <c r="CGB452" s="72" t="s">
        <v>94</v>
      </c>
      <c r="CGC452" s="72" t="s">
        <v>94</v>
      </c>
      <c r="CGD452" s="72" t="s">
        <v>94</v>
      </c>
      <c r="CGE452" s="72" t="s">
        <v>94</v>
      </c>
      <c r="CGF452" s="72" t="s">
        <v>94</v>
      </c>
      <c r="CGG452" s="72" t="s">
        <v>94</v>
      </c>
      <c r="CGH452" s="72" t="s">
        <v>94</v>
      </c>
      <c r="CGI452" s="72" t="s">
        <v>94</v>
      </c>
      <c r="CGJ452" s="72" t="s">
        <v>94</v>
      </c>
      <c r="CGK452" s="72" t="s">
        <v>94</v>
      </c>
      <c r="CGL452" s="72" t="s">
        <v>94</v>
      </c>
      <c r="CGM452" s="72" t="s">
        <v>94</v>
      </c>
      <c r="CGN452" s="72" t="s">
        <v>94</v>
      </c>
      <c r="CGO452" s="72" t="s">
        <v>94</v>
      </c>
      <c r="CGP452" s="72" t="s">
        <v>94</v>
      </c>
      <c r="CGQ452" s="72" t="s">
        <v>94</v>
      </c>
      <c r="CGR452" s="72" t="s">
        <v>94</v>
      </c>
      <c r="CGS452" s="72" t="s">
        <v>94</v>
      </c>
      <c r="CGT452" s="72" t="s">
        <v>94</v>
      </c>
      <c r="CGU452" s="72" t="s">
        <v>94</v>
      </c>
      <c r="CGV452" s="72" t="s">
        <v>94</v>
      </c>
      <c r="CGW452" s="72" t="s">
        <v>94</v>
      </c>
      <c r="CGX452" s="72" t="s">
        <v>94</v>
      </c>
      <c r="CGY452" s="72" t="s">
        <v>94</v>
      </c>
      <c r="CGZ452" s="72" t="s">
        <v>94</v>
      </c>
      <c r="CHA452" s="72" t="s">
        <v>94</v>
      </c>
      <c r="CHB452" s="72" t="s">
        <v>94</v>
      </c>
      <c r="CHC452" s="72" t="s">
        <v>94</v>
      </c>
      <c r="CHD452" s="72" t="s">
        <v>94</v>
      </c>
      <c r="CHE452" s="72" t="s">
        <v>94</v>
      </c>
      <c r="CHF452" s="72" t="s">
        <v>94</v>
      </c>
      <c r="CHG452" s="72" t="s">
        <v>94</v>
      </c>
      <c r="CHH452" s="72" t="s">
        <v>94</v>
      </c>
      <c r="CHI452" s="72" t="s">
        <v>94</v>
      </c>
      <c r="CHJ452" s="72" t="s">
        <v>94</v>
      </c>
      <c r="CHK452" s="72" t="s">
        <v>94</v>
      </c>
      <c r="CHL452" s="72" t="s">
        <v>94</v>
      </c>
      <c r="CHM452" s="72" t="s">
        <v>94</v>
      </c>
      <c r="CHN452" s="72" t="s">
        <v>94</v>
      </c>
      <c r="CHO452" s="72" t="s">
        <v>94</v>
      </c>
      <c r="CHP452" s="72" t="s">
        <v>94</v>
      </c>
      <c r="CHQ452" s="72" t="s">
        <v>94</v>
      </c>
      <c r="CHR452" s="72" t="s">
        <v>94</v>
      </c>
      <c r="CHS452" s="72" t="s">
        <v>94</v>
      </c>
      <c r="CHT452" s="72" t="s">
        <v>94</v>
      </c>
      <c r="CHU452" s="72" t="s">
        <v>94</v>
      </c>
      <c r="CHV452" s="72" t="s">
        <v>94</v>
      </c>
      <c r="CHW452" s="72" t="s">
        <v>94</v>
      </c>
      <c r="CHX452" s="72" t="s">
        <v>94</v>
      </c>
      <c r="CHY452" s="72" t="s">
        <v>94</v>
      </c>
      <c r="CHZ452" s="72" t="s">
        <v>94</v>
      </c>
      <c r="CIA452" s="72" t="s">
        <v>94</v>
      </c>
      <c r="CIB452" s="72" t="s">
        <v>94</v>
      </c>
      <c r="CIC452" s="72" t="s">
        <v>94</v>
      </c>
      <c r="CID452" s="72" t="s">
        <v>94</v>
      </c>
      <c r="CIE452" s="72" t="s">
        <v>94</v>
      </c>
      <c r="CIF452" s="72" t="s">
        <v>94</v>
      </c>
      <c r="CIG452" s="72" t="s">
        <v>94</v>
      </c>
      <c r="CIH452" s="72" t="s">
        <v>94</v>
      </c>
      <c r="CII452" s="72" t="s">
        <v>94</v>
      </c>
      <c r="CIJ452" s="72" t="s">
        <v>94</v>
      </c>
      <c r="CIK452" s="72" t="s">
        <v>94</v>
      </c>
      <c r="CIL452" s="72" t="s">
        <v>94</v>
      </c>
      <c r="CIM452" s="72" t="s">
        <v>94</v>
      </c>
      <c r="CIN452" s="72" t="s">
        <v>94</v>
      </c>
      <c r="CIO452" s="72" t="s">
        <v>94</v>
      </c>
      <c r="CIP452" s="72" t="s">
        <v>94</v>
      </c>
      <c r="CIQ452" s="72" t="s">
        <v>94</v>
      </c>
      <c r="CIR452" s="72" t="s">
        <v>94</v>
      </c>
      <c r="CIS452" s="72" t="s">
        <v>94</v>
      </c>
      <c r="CIT452" s="72" t="s">
        <v>94</v>
      </c>
      <c r="CIU452" s="72" t="s">
        <v>94</v>
      </c>
      <c r="CIV452" s="72" t="s">
        <v>94</v>
      </c>
      <c r="CIW452" s="72" t="s">
        <v>94</v>
      </c>
      <c r="CIX452" s="72" t="s">
        <v>94</v>
      </c>
      <c r="CIY452" s="72" t="s">
        <v>94</v>
      </c>
      <c r="CIZ452" s="72" t="s">
        <v>94</v>
      </c>
      <c r="CJA452" s="72" t="s">
        <v>94</v>
      </c>
      <c r="CJB452" s="72" t="s">
        <v>94</v>
      </c>
      <c r="CJC452" s="72" t="s">
        <v>94</v>
      </c>
      <c r="CJD452" s="72" t="s">
        <v>94</v>
      </c>
      <c r="CJE452" s="72" t="s">
        <v>94</v>
      </c>
      <c r="CJF452" s="72" t="s">
        <v>94</v>
      </c>
      <c r="CJG452" s="72" t="s">
        <v>94</v>
      </c>
      <c r="CJH452" s="72" t="s">
        <v>94</v>
      </c>
      <c r="CJI452" s="72" t="s">
        <v>94</v>
      </c>
      <c r="CJJ452" s="72" t="s">
        <v>94</v>
      </c>
      <c r="CJK452" s="72" t="s">
        <v>94</v>
      </c>
      <c r="CJL452" s="72" t="s">
        <v>94</v>
      </c>
      <c r="CJM452" s="72" t="s">
        <v>94</v>
      </c>
      <c r="CJN452" s="72" t="s">
        <v>94</v>
      </c>
      <c r="CJO452" s="72" t="s">
        <v>94</v>
      </c>
      <c r="CJP452" s="72" t="s">
        <v>94</v>
      </c>
      <c r="CJQ452" s="72" t="s">
        <v>94</v>
      </c>
      <c r="CJR452" s="72" t="s">
        <v>94</v>
      </c>
      <c r="CJS452" s="72" t="s">
        <v>94</v>
      </c>
      <c r="CJT452" s="72" t="s">
        <v>94</v>
      </c>
      <c r="CJU452" s="72" t="s">
        <v>94</v>
      </c>
      <c r="CJV452" s="72" t="s">
        <v>94</v>
      </c>
      <c r="CJW452" s="72" t="s">
        <v>94</v>
      </c>
      <c r="CJX452" s="72" t="s">
        <v>94</v>
      </c>
      <c r="CJY452" s="72" t="s">
        <v>94</v>
      </c>
      <c r="CJZ452" s="72" t="s">
        <v>94</v>
      </c>
      <c r="CKA452" s="72" t="s">
        <v>94</v>
      </c>
      <c r="CKB452" s="72" t="s">
        <v>94</v>
      </c>
      <c r="CKC452" s="72" t="s">
        <v>94</v>
      </c>
      <c r="CKD452" s="72" t="s">
        <v>94</v>
      </c>
      <c r="CKE452" s="72" t="s">
        <v>94</v>
      </c>
      <c r="CKF452" s="72" t="s">
        <v>94</v>
      </c>
      <c r="CKG452" s="72" t="s">
        <v>94</v>
      </c>
      <c r="CKH452" s="72" t="s">
        <v>94</v>
      </c>
      <c r="CKI452" s="72" t="s">
        <v>94</v>
      </c>
      <c r="CKJ452" s="72" t="s">
        <v>94</v>
      </c>
      <c r="CKK452" s="72" t="s">
        <v>94</v>
      </c>
      <c r="CKL452" s="72" t="s">
        <v>94</v>
      </c>
      <c r="CKM452" s="72" t="s">
        <v>94</v>
      </c>
      <c r="CKN452" s="72" t="s">
        <v>94</v>
      </c>
      <c r="CKO452" s="72" t="s">
        <v>94</v>
      </c>
      <c r="CKP452" s="72" t="s">
        <v>94</v>
      </c>
      <c r="CKQ452" s="72" t="s">
        <v>94</v>
      </c>
      <c r="CKR452" s="72" t="s">
        <v>94</v>
      </c>
      <c r="CKS452" s="72" t="s">
        <v>94</v>
      </c>
      <c r="CKT452" s="72" t="s">
        <v>94</v>
      </c>
      <c r="CKU452" s="72" t="s">
        <v>94</v>
      </c>
      <c r="CKV452" s="72" t="s">
        <v>94</v>
      </c>
      <c r="CKW452" s="72" t="s">
        <v>94</v>
      </c>
      <c r="CKX452" s="72" t="s">
        <v>94</v>
      </c>
      <c r="CKY452" s="72" t="s">
        <v>94</v>
      </c>
      <c r="CKZ452" s="72" t="s">
        <v>94</v>
      </c>
      <c r="CLA452" s="72" t="s">
        <v>94</v>
      </c>
      <c r="CLB452" s="72" t="s">
        <v>94</v>
      </c>
      <c r="CLC452" s="72" t="s">
        <v>94</v>
      </c>
      <c r="CLD452" s="72" t="s">
        <v>94</v>
      </c>
      <c r="CLE452" s="72" t="s">
        <v>94</v>
      </c>
      <c r="CLF452" s="72" t="s">
        <v>94</v>
      </c>
      <c r="CLG452" s="72" t="s">
        <v>94</v>
      </c>
      <c r="CLH452" s="72" t="s">
        <v>94</v>
      </c>
      <c r="CLI452" s="72" t="s">
        <v>94</v>
      </c>
      <c r="CLJ452" s="72" t="s">
        <v>94</v>
      </c>
      <c r="CLK452" s="72" t="s">
        <v>94</v>
      </c>
      <c r="CLL452" s="72" t="s">
        <v>94</v>
      </c>
      <c r="CLM452" s="72" t="s">
        <v>94</v>
      </c>
      <c r="CLN452" s="72" t="s">
        <v>94</v>
      </c>
      <c r="CLO452" s="72" t="s">
        <v>94</v>
      </c>
      <c r="CLP452" s="72" t="s">
        <v>94</v>
      </c>
      <c r="CLQ452" s="72" t="s">
        <v>94</v>
      </c>
      <c r="CLR452" s="72" t="s">
        <v>94</v>
      </c>
      <c r="CLS452" s="72" t="s">
        <v>94</v>
      </c>
      <c r="CLT452" s="72" t="s">
        <v>94</v>
      </c>
      <c r="CLU452" s="72" t="s">
        <v>94</v>
      </c>
      <c r="CLV452" s="72" t="s">
        <v>94</v>
      </c>
      <c r="CLW452" s="72" t="s">
        <v>94</v>
      </c>
      <c r="CLX452" s="72" t="s">
        <v>94</v>
      </c>
      <c r="CLY452" s="72" t="s">
        <v>94</v>
      </c>
      <c r="CLZ452" s="72" t="s">
        <v>94</v>
      </c>
      <c r="CMA452" s="72" t="s">
        <v>94</v>
      </c>
      <c r="CMB452" s="72" t="s">
        <v>94</v>
      </c>
      <c r="CMC452" s="72" t="s">
        <v>94</v>
      </c>
      <c r="CMD452" s="72" t="s">
        <v>94</v>
      </c>
      <c r="CME452" s="72" t="s">
        <v>94</v>
      </c>
      <c r="CMF452" s="72" t="s">
        <v>94</v>
      </c>
      <c r="CMG452" s="72" t="s">
        <v>94</v>
      </c>
      <c r="CMH452" s="72" t="s">
        <v>94</v>
      </c>
      <c r="CMI452" s="72" t="s">
        <v>94</v>
      </c>
      <c r="CMJ452" s="72" t="s">
        <v>94</v>
      </c>
      <c r="CMK452" s="72" t="s">
        <v>94</v>
      </c>
      <c r="CML452" s="72" t="s">
        <v>94</v>
      </c>
      <c r="CMM452" s="72" t="s">
        <v>94</v>
      </c>
      <c r="CMN452" s="72" t="s">
        <v>94</v>
      </c>
      <c r="CMO452" s="72" t="s">
        <v>94</v>
      </c>
      <c r="CMP452" s="72" t="s">
        <v>94</v>
      </c>
      <c r="CMQ452" s="72" t="s">
        <v>94</v>
      </c>
      <c r="CMR452" s="72" t="s">
        <v>94</v>
      </c>
      <c r="CMS452" s="72" t="s">
        <v>94</v>
      </c>
      <c r="CMT452" s="72" t="s">
        <v>94</v>
      </c>
      <c r="CMU452" s="72" t="s">
        <v>94</v>
      </c>
      <c r="CMV452" s="72" t="s">
        <v>94</v>
      </c>
      <c r="CMW452" s="72" t="s">
        <v>94</v>
      </c>
      <c r="CMX452" s="72" t="s">
        <v>94</v>
      </c>
      <c r="CMY452" s="72" t="s">
        <v>94</v>
      </c>
      <c r="CMZ452" s="72" t="s">
        <v>94</v>
      </c>
      <c r="CNA452" s="72" t="s">
        <v>94</v>
      </c>
      <c r="CNB452" s="72" t="s">
        <v>94</v>
      </c>
      <c r="CNC452" s="72" t="s">
        <v>94</v>
      </c>
      <c r="CND452" s="72" t="s">
        <v>94</v>
      </c>
      <c r="CNE452" s="72" t="s">
        <v>94</v>
      </c>
      <c r="CNF452" s="72" t="s">
        <v>94</v>
      </c>
      <c r="CNG452" s="72" t="s">
        <v>94</v>
      </c>
      <c r="CNH452" s="72" t="s">
        <v>94</v>
      </c>
      <c r="CNI452" s="72" t="s">
        <v>94</v>
      </c>
      <c r="CNJ452" s="72" t="s">
        <v>94</v>
      </c>
      <c r="CNK452" s="72" t="s">
        <v>94</v>
      </c>
      <c r="CNL452" s="72" t="s">
        <v>94</v>
      </c>
      <c r="CNM452" s="72" t="s">
        <v>94</v>
      </c>
      <c r="CNN452" s="72" t="s">
        <v>94</v>
      </c>
      <c r="CNO452" s="72" t="s">
        <v>94</v>
      </c>
      <c r="CNP452" s="72" t="s">
        <v>94</v>
      </c>
      <c r="CNQ452" s="72" t="s">
        <v>94</v>
      </c>
      <c r="CNR452" s="72" t="s">
        <v>94</v>
      </c>
      <c r="CNS452" s="72" t="s">
        <v>94</v>
      </c>
      <c r="CNT452" s="72" t="s">
        <v>94</v>
      </c>
      <c r="CNU452" s="72" t="s">
        <v>94</v>
      </c>
      <c r="CNV452" s="72" t="s">
        <v>94</v>
      </c>
      <c r="CNW452" s="72" t="s">
        <v>94</v>
      </c>
      <c r="CNX452" s="72" t="s">
        <v>94</v>
      </c>
      <c r="CNY452" s="72" t="s">
        <v>94</v>
      </c>
      <c r="CNZ452" s="72" t="s">
        <v>94</v>
      </c>
      <c r="COA452" s="72" t="s">
        <v>94</v>
      </c>
      <c r="COB452" s="72" t="s">
        <v>94</v>
      </c>
      <c r="COC452" s="72" t="s">
        <v>94</v>
      </c>
      <c r="COD452" s="72" t="s">
        <v>94</v>
      </c>
      <c r="COE452" s="72" t="s">
        <v>94</v>
      </c>
      <c r="COF452" s="72" t="s">
        <v>94</v>
      </c>
      <c r="COG452" s="72" t="s">
        <v>94</v>
      </c>
      <c r="COH452" s="72" t="s">
        <v>94</v>
      </c>
      <c r="COI452" s="72" t="s">
        <v>94</v>
      </c>
      <c r="COJ452" s="72" t="s">
        <v>94</v>
      </c>
      <c r="COK452" s="72" t="s">
        <v>94</v>
      </c>
      <c r="COL452" s="72" t="s">
        <v>94</v>
      </c>
      <c r="COM452" s="72" t="s">
        <v>94</v>
      </c>
      <c r="CON452" s="72" t="s">
        <v>94</v>
      </c>
      <c r="COO452" s="72" t="s">
        <v>94</v>
      </c>
      <c r="COP452" s="72" t="s">
        <v>94</v>
      </c>
      <c r="COQ452" s="72" t="s">
        <v>94</v>
      </c>
      <c r="COR452" s="72" t="s">
        <v>94</v>
      </c>
      <c r="COS452" s="72" t="s">
        <v>94</v>
      </c>
      <c r="COT452" s="72" t="s">
        <v>94</v>
      </c>
      <c r="COU452" s="72" t="s">
        <v>94</v>
      </c>
      <c r="COV452" s="72" t="s">
        <v>94</v>
      </c>
      <c r="COW452" s="72" t="s">
        <v>94</v>
      </c>
      <c r="COX452" s="72" t="s">
        <v>94</v>
      </c>
      <c r="COY452" s="72" t="s">
        <v>94</v>
      </c>
      <c r="COZ452" s="72" t="s">
        <v>94</v>
      </c>
      <c r="CPA452" s="72" t="s">
        <v>94</v>
      </c>
      <c r="CPB452" s="72" t="s">
        <v>94</v>
      </c>
      <c r="CPC452" s="72" t="s">
        <v>94</v>
      </c>
      <c r="CPD452" s="72" t="s">
        <v>94</v>
      </c>
      <c r="CPE452" s="72" t="s">
        <v>94</v>
      </c>
      <c r="CPF452" s="72" t="s">
        <v>94</v>
      </c>
      <c r="CPG452" s="72" t="s">
        <v>94</v>
      </c>
      <c r="CPH452" s="72" t="s">
        <v>94</v>
      </c>
      <c r="CPI452" s="72" t="s">
        <v>94</v>
      </c>
      <c r="CPJ452" s="72" t="s">
        <v>94</v>
      </c>
      <c r="CPK452" s="72" t="s">
        <v>94</v>
      </c>
      <c r="CPL452" s="72" t="s">
        <v>94</v>
      </c>
      <c r="CPM452" s="72" t="s">
        <v>94</v>
      </c>
      <c r="CPN452" s="72" t="s">
        <v>94</v>
      </c>
      <c r="CPO452" s="72" t="s">
        <v>94</v>
      </c>
      <c r="CPP452" s="72" t="s">
        <v>94</v>
      </c>
      <c r="CPQ452" s="72" t="s">
        <v>94</v>
      </c>
      <c r="CPR452" s="72" t="s">
        <v>94</v>
      </c>
      <c r="CPS452" s="72" t="s">
        <v>94</v>
      </c>
      <c r="CPT452" s="72" t="s">
        <v>94</v>
      </c>
      <c r="CPU452" s="72" t="s">
        <v>94</v>
      </c>
      <c r="CPV452" s="72" t="s">
        <v>94</v>
      </c>
      <c r="CPW452" s="72" t="s">
        <v>94</v>
      </c>
      <c r="CPX452" s="72" t="s">
        <v>94</v>
      </c>
      <c r="CPY452" s="72" t="s">
        <v>94</v>
      </c>
      <c r="CPZ452" s="72" t="s">
        <v>94</v>
      </c>
      <c r="CQA452" s="72" t="s">
        <v>94</v>
      </c>
      <c r="CQB452" s="72" t="s">
        <v>94</v>
      </c>
      <c r="CQC452" s="72" t="s">
        <v>94</v>
      </c>
      <c r="CQD452" s="72" t="s">
        <v>94</v>
      </c>
      <c r="CQE452" s="72" t="s">
        <v>94</v>
      </c>
      <c r="CQF452" s="72" t="s">
        <v>94</v>
      </c>
      <c r="CQG452" s="72" t="s">
        <v>94</v>
      </c>
      <c r="CQH452" s="72" t="s">
        <v>94</v>
      </c>
      <c r="CQI452" s="72" t="s">
        <v>94</v>
      </c>
      <c r="CQJ452" s="72" t="s">
        <v>94</v>
      </c>
      <c r="CQK452" s="72" t="s">
        <v>94</v>
      </c>
      <c r="CQL452" s="72" t="s">
        <v>94</v>
      </c>
      <c r="CQM452" s="72" t="s">
        <v>94</v>
      </c>
      <c r="CQN452" s="72" t="s">
        <v>94</v>
      </c>
      <c r="CQO452" s="72" t="s">
        <v>94</v>
      </c>
      <c r="CQP452" s="72" t="s">
        <v>94</v>
      </c>
      <c r="CQQ452" s="72" t="s">
        <v>94</v>
      </c>
      <c r="CQR452" s="72" t="s">
        <v>94</v>
      </c>
      <c r="CQS452" s="72" t="s">
        <v>94</v>
      </c>
      <c r="CQT452" s="72" t="s">
        <v>94</v>
      </c>
      <c r="CQU452" s="72" t="s">
        <v>94</v>
      </c>
      <c r="CQV452" s="72" t="s">
        <v>94</v>
      </c>
      <c r="CQW452" s="72" t="s">
        <v>94</v>
      </c>
      <c r="CQX452" s="72" t="s">
        <v>94</v>
      </c>
      <c r="CQY452" s="72" t="s">
        <v>94</v>
      </c>
      <c r="CQZ452" s="72" t="s">
        <v>94</v>
      </c>
      <c r="CRA452" s="72" t="s">
        <v>94</v>
      </c>
      <c r="CRB452" s="72" t="s">
        <v>94</v>
      </c>
      <c r="CRC452" s="72" t="s">
        <v>94</v>
      </c>
      <c r="CRD452" s="72" t="s">
        <v>94</v>
      </c>
      <c r="CRE452" s="72" t="s">
        <v>94</v>
      </c>
      <c r="CRF452" s="72" t="s">
        <v>94</v>
      </c>
      <c r="CRG452" s="72" t="s">
        <v>94</v>
      </c>
      <c r="CRH452" s="72" t="s">
        <v>94</v>
      </c>
      <c r="CRI452" s="72" t="s">
        <v>94</v>
      </c>
      <c r="CRJ452" s="72" t="s">
        <v>94</v>
      </c>
      <c r="CRK452" s="72" t="s">
        <v>94</v>
      </c>
      <c r="CRL452" s="72" t="s">
        <v>94</v>
      </c>
      <c r="CRM452" s="72" t="s">
        <v>94</v>
      </c>
      <c r="CRN452" s="72" t="s">
        <v>94</v>
      </c>
      <c r="CRO452" s="72" t="s">
        <v>94</v>
      </c>
      <c r="CRP452" s="72" t="s">
        <v>94</v>
      </c>
      <c r="CRQ452" s="72" t="s">
        <v>94</v>
      </c>
      <c r="CRR452" s="72" t="s">
        <v>94</v>
      </c>
      <c r="CRS452" s="72" t="s">
        <v>94</v>
      </c>
      <c r="CRT452" s="72" t="s">
        <v>94</v>
      </c>
      <c r="CRU452" s="72" t="s">
        <v>94</v>
      </c>
      <c r="CRV452" s="72" t="s">
        <v>94</v>
      </c>
      <c r="CRW452" s="72" t="s">
        <v>94</v>
      </c>
      <c r="CRX452" s="72" t="s">
        <v>94</v>
      </c>
      <c r="CRY452" s="72" t="s">
        <v>94</v>
      </c>
      <c r="CRZ452" s="72" t="s">
        <v>94</v>
      </c>
      <c r="CSA452" s="72" t="s">
        <v>94</v>
      </c>
      <c r="CSB452" s="72" t="s">
        <v>94</v>
      </c>
      <c r="CSC452" s="72" t="s">
        <v>94</v>
      </c>
      <c r="CSD452" s="72" t="s">
        <v>94</v>
      </c>
      <c r="CSE452" s="72" t="s">
        <v>94</v>
      </c>
      <c r="CSF452" s="72" t="s">
        <v>94</v>
      </c>
      <c r="CSG452" s="72" t="s">
        <v>94</v>
      </c>
      <c r="CSH452" s="72" t="s">
        <v>94</v>
      </c>
      <c r="CSI452" s="72" t="s">
        <v>94</v>
      </c>
      <c r="CSJ452" s="72" t="s">
        <v>94</v>
      </c>
      <c r="CSK452" s="72" t="s">
        <v>94</v>
      </c>
      <c r="CSL452" s="72" t="s">
        <v>94</v>
      </c>
      <c r="CSM452" s="72" t="s">
        <v>94</v>
      </c>
      <c r="CSN452" s="72" t="s">
        <v>94</v>
      </c>
      <c r="CSO452" s="72" t="s">
        <v>94</v>
      </c>
      <c r="CSP452" s="72" t="s">
        <v>94</v>
      </c>
      <c r="CSQ452" s="72" t="s">
        <v>94</v>
      </c>
      <c r="CSR452" s="72" t="s">
        <v>94</v>
      </c>
      <c r="CSS452" s="72" t="s">
        <v>94</v>
      </c>
      <c r="CST452" s="72" t="s">
        <v>94</v>
      </c>
      <c r="CSU452" s="72" t="s">
        <v>94</v>
      </c>
      <c r="CSV452" s="72" t="s">
        <v>94</v>
      </c>
      <c r="CSW452" s="72" t="s">
        <v>94</v>
      </c>
      <c r="CSX452" s="72" t="s">
        <v>94</v>
      </c>
      <c r="CSY452" s="72" t="s">
        <v>94</v>
      </c>
      <c r="CSZ452" s="72" t="s">
        <v>94</v>
      </c>
      <c r="CTA452" s="72" t="s">
        <v>94</v>
      </c>
      <c r="CTB452" s="72" t="s">
        <v>94</v>
      </c>
      <c r="CTC452" s="72" t="s">
        <v>94</v>
      </c>
      <c r="CTD452" s="72" t="s">
        <v>94</v>
      </c>
      <c r="CTE452" s="72" t="s">
        <v>94</v>
      </c>
      <c r="CTF452" s="72" t="s">
        <v>94</v>
      </c>
      <c r="CTG452" s="72" t="s">
        <v>94</v>
      </c>
      <c r="CTH452" s="72" t="s">
        <v>94</v>
      </c>
      <c r="CTI452" s="72" t="s">
        <v>94</v>
      </c>
      <c r="CTJ452" s="72" t="s">
        <v>94</v>
      </c>
      <c r="CTK452" s="72" t="s">
        <v>94</v>
      </c>
      <c r="CTL452" s="72" t="s">
        <v>94</v>
      </c>
      <c r="CTM452" s="72" t="s">
        <v>94</v>
      </c>
      <c r="CTN452" s="72" t="s">
        <v>94</v>
      </c>
      <c r="CTO452" s="72" t="s">
        <v>94</v>
      </c>
      <c r="CTP452" s="72" t="s">
        <v>94</v>
      </c>
      <c r="CTQ452" s="72" t="s">
        <v>94</v>
      </c>
      <c r="CTR452" s="72" t="s">
        <v>94</v>
      </c>
      <c r="CTS452" s="72" t="s">
        <v>94</v>
      </c>
      <c r="CTT452" s="72" t="s">
        <v>94</v>
      </c>
      <c r="CTU452" s="72" t="s">
        <v>94</v>
      </c>
      <c r="CTV452" s="72" t="s">
        <v>94</v>
      </c>
      <c r="CTW452" s="72" t="s">
        <v>94</v>
      </c>
      <c r="CTX452" s="72" t="s">
        <v>94</v>
      </c>
      <c r="CTY452" s="72" t="s">
        <v>94</v>
      </c>
      <c r="CTZ452" s="72" t="s">
        <v>94</v>
      </c>
      <c r="CUA452" s="72" t="s">
        <v>94</v>
      </c>
      <c r="CUB452" s="72" t="s">
        <v>94</v>
      </c>
      <c r="CUC452" s="72" t="s">
        <v>94</v>
      </c>
      <c r="CUD452" s="72" t="s">
        <v>94</v>
      </c>
      <c r="CUE452" s="72" t="s">
        <v>94</v>
      </c>
      <c r="CUF452" s="72" t="s">
        <v>94</v>
      </c>
      <c r="CUG452" s="72" t="s">
        <v>94</v>
      </c>
      <c r="CUH452" s="72" t="s">
        <v>94</v>
      </c>
      <c r="CUI452" s="72" t="s">
        <v>94</v>
      </c>
      <c r="CUJ452" s="72" t="s">
        <v>94</v>
      </c>
      <c r="CUK452" s="72" t="s">
        <v>94</v>
      </c>
      <c r="CUL452" s="72" t="s">
        <v>94</v>
      </c>
      <c r="CUM452" s="72" t="s">
        <v>94</v>
      </c>
      <c r="CUN452" s="72" t="s">
        <v>94</v>
      </c>
      <c r="CUO452" s="72" t="s">
        <v>94</v>
      </c>
      <c r="CUP452" s="72" t="s">
        <v>94</v>
      </c>
      <c r="CUQ452" s="72" t="s">
        <v>94</v>
      </c>
      <c r="CUR452" s="72" t="s">
        <v>94</v>
      </c>
      <c r="CUS452" s="72" t="s">
        <v>94</v>
      </c>
      <c r="CUT452" s="72" t="s">
        <v>94</v>
      </c>
      <c r="CUU452" s="72" t="s">
        <v>94</v>
      </c>
      <c r="CUV452" s="72" t="s">
        <v>94</v>
      </c>
      <c r="CUW452" s="72" t="s">
        <v>94</v>
      </c>
      <c r="CUX452" s="72" t="s">
        <v>94</v>
      </c>
      <c r="CUY452" s="72" t="s">
        <v>94</v>
      </c>
      <c r="CUZ452" s="72" t="s">
        <v>94</v>
      </c>
      <c r="CVA452" s="72" t="s">
        <v>94</v>
      </c>
      <c r="CVB452" s="72" t="s">
        <v>94</v>
      </c>
      <c r="CVC452" s="72" t="s">
        <v>94</v>
      </c>
      <c r="CVD452" s="72" t="s">
        <v>94</v>
      </c>
      <c r="CVE452" s="72" t="s">
        <v>94</v>
      </c>
      <c r="CVF452" s="72" t="s">
        <v>94</v>
      </c>
      <c r="CVG452" s="72" t="s">
        <v>94</v>
      </c>
      <c r="CVH452" s="72" t="s">
        <v>94</v>
      </c>
      <c r="CVI452" s="72" t="s">
        <v>94</v>
      </c>
      <c r="CVJ452" s="72" t="s">
        <v>94</v>
      </c>
      <c r="CVK452" s="72" t="s">
        <v>94</v>
      </c>
      <c r="CVL452" s="72" t="s">
        <v>94</v>
      </c>
      <c r="CVM452" s="72" t="s">
        <v>94</v>
      </c>
      <c r="CVN452" s="72" t="s">
        <v>94</v>
      </c>
      <c r="CVO452" s="72" t="s">
        <v>94</v>
      </c>
      <c r="CVP452" s="72" t="s">
        <v>94</v>
      </c>
      <c r="CVQ452" s="72" t="s">
        <v>94</v>
      </c>
      <c r="CVR452" s="72" t="s">
        <v>94</v>
      </c>
      <c r="CVS452" s="72" t="s">
        <v>94</v>
      </c>
      <c r="CVT452" s="72" t="s">
        <v>94</v>
      </c>
      <c r="CVU452" s="72" t="s">
        <v>94</v>
      </c>
      <c r="CVV452" s="72" t="s">
        <v>94</v>
      </c>
      <c r="CVW452" s="72" t="s">
        <v>94</v>
      </c>
      <c r="CVX452" s="72" t="s">
        <v>94</v>
      </c>
      <c r="CVY452" s="72" t="s">
        <v>94</v>
      </c>
      <c r="CVZ452" s="72" t="s">
        <v>94</v>
      </c>
      <c r="CWA452" s="72" t="s">
        <v>94</v>
      </c>
      <c r="CWB452" s="72" t="s">
        <v>94</v>
      </c>
      <c r="CWC452" s="72" t="s">
        <v>94</v>
      </c>
      <c r="CWD452" s="72" t="s">
        <v>94</v>
      </c>
      <c r="CWE452" s="72" t="s">
        <v>94</v>
      </c>
      <c r="CWF452" s="72" t="s">
        <v>94</v>
      </c>
      <c r="CWG452" s="72" t="s">
        <v>94</v>
      </c>
      <c r="CWH452" s="72" t="s">
        <v>94</v>
      </c>
      <c r="CWI452" s="72" t="s">
        <v>94</v>
      </c>
      <c r="CWJ452" s="72" t="s">
        <v>94</v>
      </c>
      <c r="CWK452" s="72" t="s">
        <v>94</v>
      </c>
      <c r="CWL452" s="72" t="s">
        <v>94</v>
      </c>
      <c r="CWM452" s="72" t="s">
        <v>94</v>
      </c>
      <c r="CWN452" s="72" t="s">
        <v>94</v>
      </c>
      <c r="CWO452" s="72" t="s">
        <v>94</v>
      </c>
      <c r="CWP452" s="72" t="s">
        <v>94</v>
      </c>
      <c r="CWQ452" s="72" t="s">
        <v>94</v>
      </c>
      <c r="CWR452" s="72" t="s">
        <v>94</v>
      </c>
      <c r="CWS452" s="72" t="s">
        <v>94</v>
      </c>
      <c r="CWT452" s="72" t="s">
        <v>94</v>
      </c>
      <c r="CWU452" s="72" t="s">
        <v>94</v>
      </c>
      <c r="CWV452" s="72" t="s">
        <v>94</v>
      </c>
      <c r="CWW452" s="72" t="s">
        <v>94</v>
      </c>
      <c r="CWX452" s="72" t="s">
        <v>94</v>
      </c>
      <c r="CWY452" s="72" t="s">
        <v>94</v>
      </c>
      <c r="CWZ452" s="72" t="s">
        <v>94</v>
      </c>
      <c r="CXA452" s="72" t="s">
        <v>94</v>
      </c>
      <c r="CXB452" s="72" t="s">
        <v>94</v>
      </c>
      <c r="CXC452" s="72" t="s">
        <v>94</v>
      </c>
      <c r="CXD452" s="72" t="s">
        <v>94</v>
      </c>
      <c r="CXE452" s="72" t="s">
        <v>94</v>
      </c>
      <c r="CXF452" s="72" t="s">
        <v>94</v>
      </c>
      <c r="CXG452" s="72" t="s">
        <v>94</v>
      </c>
      <c r="CXH452" s="72" t="s">
        <v>94</v>
      </c>
      <c r="CXI452" s="72" t="s">
        <v>94</v>
      </c>
      <c r="CXJ452" s="72" t="s">
        <v>94</v>
      </c>
      <c r="CXK452" s="72" t="s">
        <v>94</v>
      </c>
      <c r="CXL452" s="72" t="s">
        <v>94</v>
      </c>
      <c r="CXM452" s="72" t="s">
        <v>94</v>
      </c>
      <c r="CXN452" s="72" t="s">
        <v>94</v>
      </c>
      <c r="CXO452" s="72" t="s">
        <v>94</v>
      </c>
      <c r="CXP452" s="72" t="s">
        <v>94</v>
      </c>
      <c r="CXQ452" s="72" t="s">
        <v>94</v>
      </c>
      <c r="CXR452" s="72" t="s">
        <v>94</v>
      </c>
      <c r="CXS452" s="72" t="s">
        <v>94</v>
      </c>
      <c r="CXT452" s="72" t="s">
        <v>94</v>
      </c>
      <c r="CXU452" s="72" t="s">
        <v>94</v>
      </c>
      <c r="CXV452" s="72" t="s">
        <v>94</v>
      </c>
      <c r="CXW452" s="72" t="s">
        <v>94</v>
      </c>
      <c r="CXX452" s="72" t="s">
        <v>94</v>
      </c>
      <c r="CXY452" s="72" t="s">
        <v>94</v>
      </c>
      <c r="CXZ452" s="72" t="s">
        <v>94</v>
      </c>
      <c r="CYA452" s="72" t="s">
        <v>94</v>
      </c>
      <c r="CYB452" s="72" t="s">
        <v>94</v>
      </c>
      <c r="CYC452" s="72" t="s">
        <v>94</v>
      </c>
      <c r="CYD452" s="72" t="s">
        <v>94</v>
      </c>
      <c r="CYE452" s="72" t="s">
        <v>94</v>
      </c>
      <c r="CYF452" s="72" t="s">
        <v>94</v>
      </c>
      <c r="CYG452" s="72" t="s">
        <v>94</v>
      </c>
      <c r="CYH452" s="72" t="s">
        <v>94</v>
      </c>
      <c r="CYI452" s="72" t="s">
        <v>94</v>
      </c>
      <c r="CYJ452" s="72" t="s">
        <v>94</v>
      </c>
      <c r="CYK452" s="72" t="s">
        <v>94</v>
      </c>
      <c r="CYL452" s="72" t="s">
        <v>94</v>
      </c>
      <c r="CYM452" s="72" t="s">
        <v>94</v>
      </c>
      <c r="CYN452" s="72" t="s">
        <v>94</v>
      </c>
      <c r="CYO452" s="72" t="s">
        <v>94</v>
      </c>
      <c r="CYP452" s="72" t="s">
        <v>94</v>
      </c>
      <c r="CYQ452" s="72" t="s">
        <v>94</v>
      </c>
      <c r="CYR452" s="72" t="s">
        <v>94</v>
      </c>
      <c r="CYS452" s="72" t="s">
        <v>94</v>
      </c>
      <c r="CYT452" s="72" t="s">
        <v>94</v>
      </c>
      <c r="CYU452" s="72" t="s">
        <v>94</v>
      </c>
      <c r="CYV452" s="72" t="s">
        <v>94</v>
      </c>
      <c r="CYW452" s="72" t="s">
        <v>94</v>
      </c>
      <c r="CYX452" s="72" t="s">
        <v>94</v>
      </c>
      <c r="CYY452" s="72" t="s">
        <v>94</v>
      </c>
      <c r="CYZ452" s="72" t="s">
        <v>94</v>
      </c>
      <c r="CZA452" s="72" t="s">
        <v>94</v>
      </c>
      <c r="CZB452" s="72" t="s">
        <v>94</v>
      </c>
      <c r="CZC452" s="72" t="s">
        <v>94</v>
      </c>
      <c r="CZD452" s="72" t="s">
        <v>94</v>
      </c>
      <c r="CZE452" s="72" t="s">
        <v>94</v>
      </c>
      <c r="CZF452" s="72" t="s">
        <v>94</v>
      </c>
      <c r="CZG452" s="72" t="s">
        <v>94</v>
      </c>
      <c r="CZH452" s="72" t="s">
        <v>94</v>
      </c>
      <c r="CZI452" s="72" t="s">
        <v>94</v>
      </c>
      <c r="CZJ452" s="72" t="s">
        <v>94</v>
      </c>
      <c r="CZK452" s="72" t="s">
        <v>94</v>
      </c>
      <c r="CZL452" s="72" t="s">
        <v>94</v>
      </c>
      <c r="CZM452" s="72" t="s">
        <v>94</v>
      </c>
      <c r="CZN452" s="72" t="s">
        <v>94</v>
      </c>
      <c r="CZO452" s="72" t="s">
        <v>94</v>
      </c>
      <c r="CZP452" s="72" t="s">
        <v>94</v>
      </c>
      <c r="CZQ452" s="72" t="s">
        <v>94</v>
      </c>
      <c r="CZR452" s="72" t="s">
        <v>94</v>
      </c>
      <c r="CZS452" s="72" t="s">
        <v>94</v>
      </c>
      <c r="CZT452" s="72" t="s">
        <v>94</v>
      </c>
      <c r="CZU452" s="72" t="s">
        <v>94</v>
      </c>
      <c r="CZV452" s="72" t="s">
        <v>94</v>
      </c>
      <c r="CZW452" s="72" t="s">
        <v>94</v>
      </c>
      <c r="CZX452" s="72" t="s">
        <v>94</v>
      </c>
      <c r="CZY452" s="72" t="s">
        <v>94</v>
      </c>
      <c r="CZZ452" s="72" t="s">
        <v>94</v>
      </c>
      <c r="DAA452" s="72" t="s">
        <v>94</v>
      </c>
      <c r="DAB452" s="72" t="s">
        <v>94</v>
      </c>
      <c r="DAC452" s="72" t="s">
        <v>94</v>
      </c>
      <c r="DAD452" s="72" t="s">
        <v>94</v>
      </c>
      <c r="DAE452" s="72" t="s">
        <v>94</v>
      </c>
      <c r="DAF452" s="72" t="s">
        <v>94</v>
      </c>
      <c r="DAG452" s="72" t="s">
        <v>94</v>
      </c>
      <c r="DAH452" s="72" t="s">
        <v>94</v>
      </c>
      <c r="DAI452" s="72" t="s">
        <v>94</v>
      </c>
      <c r="DAJ452" s="72" t="s">
        <v>94</v>
      </c>
      <c r="DAK452" s="72" t="s">
        <v>94</v>
      </c>
      <c r="DAL452" s="72" t="s">
        <v>94</v>
      </c>
      <c r="DAM452" s="72" t="s">
        <v>94</v>
      </c>
      <c r="DAN452" s="72" t="s">
        <v>94</v>
      </c>
      <c r="DAO452" s="72" t="s">
        <v>94</v>
      </c>
      <c r="DAP452" s="72" t="s">
        <v>94</v>
      </c>
      <c r="DAQ452" s="72" t="s">
        <v>94</v>
      </c>
      <c r="DAR452" s="72" t="s">
        <v>94</v>
      </c>
      <c r="DAS452" s="72" t="s">
        <v>94</v>
      </c>
      <c r="DAT452" s="72" t="s">
        <v>94</v>
      </c>
      <c r="DAU452" s="72" t="s">
        <v>94</v>
      </c>
      <c r="DAV452" s="72" t="s">
        <v>94</v>
      </c>
      <c r="DAW452" s="72" t="s">
        <v>94</v>
      </c>
      <c r="DAX452" s="72" t="s">
        <v>94</v>
      </c>
      <c r="DAY452" s="72" t="s">
        <v>94</v>
      </c>
      <c r="DAZ452" s="72" t="s">
        <v>94</v>
      </c>
      <c r="DBA452" s="72" t="s">
        <v>94</v>
      </c>
      <c r="DBB452" s="72" t="s">
        <v>94</v>
      </c>
      <c r="DBC452" s="72" t="s">
        <v>94</v>
      </c>
      <c r="DBD452" s="72" t="s">
        <v>94</v>
      </c>
      <c r="DBE452" s="72" t="s">
        <v>94</v>
      </c>
      <c r="DBF452" s="72" t="s">
        <v>94</v>
      </c>
      <c r="DBG452" s="72" t="s">
        <v>94</v>
      </c>
      <c r="DBH452" s="72" t="s">
        <v>94</v>
      </c>
      <c r="DBI452" s="72" t="s">
        <v>94</v>
      </c>
      <c r="DBJ452" s="72" t="s">
        <v>94</v>
      </c>
      <c r="DBK452" s="72" t="s">
        <v>94</v>
      </c>
      <c r="DBL452" s="72" t="s">
        <v>94</v>
      </c>
      <c r="DBM452" s="72" t="s">
        <v>94</v>
      </c>
      <c r="DBN452" s="72" t="s">
        <v>94</v>
      </c>
      <c r="DBO452" s="72" t="s">
        <v>94</v>
      </c>
      <c r="DBP452" s="72" t="s">
        <v>94</v>
      </c>
      <c r="DBQ452" s="72" t="s">
        <v>94</v>
      </c>
      <c r="DBR452" s="72" t="s">
        <v>94</v>
      </c>
      <c r="DBS452" s="72" t="s">
        <v>94</v>
      </c>
      <c r="DBT452" s="72" t="s">
        <v>94</v>
      </c>
      <c r="DBU452" s="72" t="s">
        <v>94</v>
      </c>
      <c r="DBV452" s="72" t="s">
        <v>94</v>
      </c>
      <c r="DBW452" s="72" t="s">
        <v>94</v>
      </c>
      <c r="DBX452" s="72" t="s">
        <v>94</v>
      </c>
      <c r="DBY452" s="72" t="s">
        <v>94</v>
      </c>
      <c r="DBZ452" s="72" t="s">
        <v>94</v>
      </c>
      <c r="DCA452" s="72" t="s">
        <v>94</v>
      </c>
      <c r="DCB452" s="72" t="s">
        <v>94</v>
      </c>
      <c r="DCC452" s="72" t="s">
        <v>94</v>
      </c>
      <c r="DCD452" s="72" t="s">
        <v>94</v>
      </c>
      <c r="DCE452" s="72" t="s">
        <v>94</v>
      </c>
      <c r="DCF452" s="72" t="s">
        <v>94</v>
      </c>
      <c r="DCG452" s="72" t="s">
        <v>94</v>
      </c>
      <c r="DCH452" s="72" t="s">
        <v>94</v>
      </c>
      <c r="DCI452" s="72" t="s">
        <v>94</v>
      </c>
      <c r="DCJ452" s="72" t="s">
        <v>94</v>
      </c>
      <c r="DCK452" s="72" t="s">
        <v>94</v>
      </c>
      <c r="DCL452" s="72" t="s">
        <v>94</v>
      </c>
      <c r="DCM452" s="72" t="s">
        <v>94</v>
      </c>
      <c r="DCN452" s="72" t="s">
        <v>94</v>
      </c>
      <c r="DCO452" s="72" t="s">
        <v>94</v>
      </c>
      <c r="DCP452" s="72" t="s">
        <v>94</v>
      </c>
      <c r="DCQ452" s="72" t="s">
        <v>94</v>
      </c>
      <c r="DCR452" s="72" t="s">
        <v>94</v>
      </c>
      <c r="DCS452" s="72" t="s">
        <v>94</v>
      </c>
      <c r="DCT452" s="72" t="s">
        <v>94</v>
      </c>
      <c r="DCU452" s="72" t="s">
        <v>94</v>
      </c>
      <c r="DCV452" s="72" t="s">
        <v>94</v>
      </c>
      <c r="DCW452" s="72" t="s">
        <v>94</v>
      </c>
      <c r="DCX452" s="72" t="s">
        <v>94</v>
      </c>
      <c r="DCY452" s="72" t="s">
        <v>94</v>
      </c>
      <c r="DCZ452" s="72" t="s">
        <v>94</v>
      </c>
      <c r="DDA452" s="72" t="s">
        <v>94</v>
      </c>
      <c r="DDB452" s="72" t="s">
        <v>94</v>
      </c>
      <c r="DDC452" s="72" t="s">
        <v>94</v>
      </c>
      <c r="DDD452" s="72" t="s">
        <v>94</v>
      </c>
      <c r="DDE452" s="72" t="s">
        <v>94</v>
      </c>
      <c r="DDF452" s="72" t="s">
        <v>94</v>
      </c>
      <c r="DDG452" s="72" t="s">
        <v>94</v>
      </c>
      <c r="DDH452" s="72" t="s">
        <v>94</v>
      </c>
      <c r="DDI452" s="72" t="s">
        <v>94</v>
      </c>
      <c r="DDJ452" s="72" t="s">
        <v>94</v>
      </c>
      <c r="DDK452" s="72" t="s">
        <v>94</v>
      </c>
      <c r="DDL452" s="72" t="s">
        <v>94</v>
      </c>
      <c r="DDM452" s="72" t="s">
        <v>94</v>
      </c>
      <c r="DDN452" s="72" t="s">
        <v>94</v>
      </c>
      <c r="DDO452" s="72" t="s">
        <v>94</v>
      </c>
      <c r="DDP452" s="72" t="s">
        <v>94</v>
      </c>
      <c r="DDQ452" s="72" t="s">
        <v>94</v>
      </c>
      <c r="DDR452" s="72" t="s">
        <v>94</v>
      </c>
      <c r="DDS452" s="72" t="s">
        <v>94</v>
      </c>
      <c r="DDT452" s="72" t="s">
        <v>94</v>
      </c>
      <c r="DDU452" s="72" t="s">
        <v>94</v>
      </c>
      <c r="DDV452" s="72" t="s">
        <v>94</v>
      </c>
      <c r="DDW452" s="72" t="s">
        <v>94</v>
      </c>
      <c r="DDX452" s="72" t="s">
        <v>94</v>
      </c>
      <c r="DDY452" s="72" t="s">
        <v>94</v>
      </c>
      <c r="DDZ452" s="72" t="s">
        <v>94</v>
      </c>
      <c r="DEA452" s="72" t="s">
        <v>94</v>
      </c>
      <c r="DEB452" s="72" t="s">
        <v>94</v>
      </c>
      <c r="DEC452" s="72" t="s">
        <v>94</v>
      </c>
      <c r="DED452" s="72" t="s">
        <v>94</v>
      </c>
      <c r="DEE452" s="72" t="s">
        <v>94</v>
      </c>
      <c r="DEF452" s="72" t="s">
        <v>94</v>
      </c>
      <c r="DEG452" s="72" t="s">
        <v>94</v>
      </c>
      <c r="DEH452" s="72" t="s">
        <v>94</v>
      </c>
      <c r="DEI452" s="72" t="s">
        <v>94</v>
      </c>
      <c r="DEJ452" s="72" t="s">
        <v>94</v>
      </c>
      <c r="DEK452" s="72" t="s">
        <v>94</v>
      </c>
      <c r="DEL452" s="72" t="s">
        <v>94</v>
      </c>
      <c r="DEM452" s="72" t="s">
        <v>94</v>
      </c>
      <c r="DEN452" s="72" t="s">
        <v>94</v>
      </c>
      <c r="DEO452" s="72" t="s">
        <v>94</v>
      </c>
      <c r="DEP452" s="72" t="s">
        <v>94</v>
      </c>
      <c r="DEQ452" s="72" t="s">
        <v>94</v>
      </c>
      <c r="DER452" s="72" t="s">
        <v>94</v>
      </c>
      <c r="DES452" s="72" t="s">
        <v>94</v>
      </c>
      <c r="DET452" s="72" t="s">
        <v>94</v>
      </c>
      <c r="DEU452" s="72" t="s">
        <v>94</v>
      </c>
      <c r="DEV452" s="72" t="s">
        <v>94</v>
      </c>
      <c r="DEW452" s="72" t="s">
        <v>94</v>
      </c>
      <c r="DEX452" s="72" t="s">
        <v>94</v>
      </c>
      <c r="DEY452" s="72" t="s">
        <v>94</v>
      </c>
      <c r="DEZ452" s="72" t="s">
        <v>94</v>
      </c>
      <c r="DFA452" s="72" t="s">
        <v>94</v>
      </c>
      <c r="DFB452" s="72" t="s">
        <v>94</v>
      </c>
      <c r="DFC452" s="72" t="s">
        <v>94</v>
      </c>
      <c r="DFD452" s="72" t="s">
        <v>94</v>
      </c>
      <c r="DFE452" s="72" t="s">
        <v>94</v>
      </c>
      <c r="DFF452" s="72" t="s">
        <v>94</v>
      </c>
      <c r="DFG452" s="72" t="s">
        <v>94</v>
      </c>
      <c r="DFH452" s="72" t="s">
        <v>94</v>
      </c>
      <c r="DFI452" s="72" t="s">
        <v>94</v>
      </c>
      <c r="DFJ452" s="72" t="s">
        <v>94</v>
      </c>
      <c r="DFK452" s="72" t="s">
        <v>94</v>
      </c>
      <c r="DFL452" s="72" t="s">
        <v>94</v>
      </c>
      <c r="DFM452" s="72" t="s">
        <v>94</v>
      </c>
      <c r="DFN452" s="72" t="s">
        <v>94</v>
      </c>
      <c r="DFO452" s="72" t="s">
        <v>94</v>
      </c>
      <c r="DFP452" s="72" t="s">
        <v>94</v>
      </c>
      <c r="DFQ452" s="72" t="s">
        <v>94</v>
      </c>
      <c r="DFR452" s="72" t="s">
        <v>94</v>
      </c>
      <c r="DFS452" s="72" t="s">
        <v>94</v>
      </c>
      <c r="DFT452" s="72" t="s">
        <v>94</v>
      </c>
      <c r="DFU452" s="72" t="s">
        <v>94</v>
      </c>
      <c r="DFV452" s="72" t="s">
        <v>94</v>
      </c>
      <c r="DFW452" s="72" t="s">
        <v>94</v>
      </c>
      <c r="DFX452" s="72" t="s">
        <v>94</v>
      </c>
      <c r="DFY452" s="72" t="s">
        <v>94</v>
      </c>
      <c r="DFZ452" s="72" t="s">
        <v>94</v>
      </c>
      <c r="DGA452" s="72" t="s">
        <v>94</v>
      </c>
      <c r="DGB452" s="72" t="s">
        <v>94</v>
      </c>
      <c r="DGC452" s="72" t="s">
        <v>94</v>
      </c>
      <c r="DGD452" s="72" t="s">
        <v>94</v>
      </c>
      <c r="DGE452" s="72" t="s">
        <v>94</v>
      </c>
      <c r="DGF452" s="72" t="s">
        <v>94</v>
      </c>
      <c r="DGG452" s="72" t="s">
        <v>94</v>
      </c>
      <c r="DGH452" s="72" t="s">
        <v>94</v>
      </c>
      <c r="DGI452" s="72" t="s">
        <v>94</v>
      </c>
      <c r="DGJ452" s="72" t="s">
        <v>94</v>
      </c>
      <c r="DGK452" s="72" t="s">
        <v>94</v>
      </c>
      <c r="DGL452" s="72" t="s">
        <v>94</v>
      </c>
      <c r="DGM452" s="72" t="s">
        <v>94</v>
      </c>
      <c r="DGN452" s="72" t="s">
        <v>94</v>
      </c>
      <c r="DGO452" s="72" t="s">
        <v>94</v>
      </c>
      <c r="DGP452" s="72" t="s">
        <v>94</v>
      </c>
      <c r="DGQ452" s="72" t="s">
        <v>94</v>
      </c>
      <c r="DGR452" s="72" t="s">
        <v>94</v>
      </c>
      <c r="DGS452" s="72" t="s">
        <v>94</v>
      </c>
      <c r="DGT452" s="72" t="s">
        <v>94</v>
      </c>
      <c r="DGU452" s="72" t="s">
        <v>94</v>
      </c>
      <c r="DGV452" s="72" t="s">
        <v>94</v>
      </c>
      <c r="DGW452" s="72" t="s">
        <v>94</v>
      </c>
      <c r="DGX452" s="72" t="s">
        <v>94</v>
      </c>
      <c r="DGY452" s="72" t="s">
        <v>94</v>
      </c>
      <c r="DGZ452" s="72" t="s">
        <v>94</v>
      </c>
      <c r="DHA452" s="72" t="s">
        <v>94</v>
      </c>
      <c r="DHB452" s="72" t="s">
        <v>94</v>
      </c>
      <c r="DHC452" s="72" t="s">
        <v>94</v>
      </c>
      <c r="DHD452" s="72" t="s">
        <v>94</v>
      </c>
      <c r="DHE452" s="72" t="s">
        <v>94</v>
      </c>
      <c r="DHF452" s="72" t="s">
        <v>94</v>
      </c>
      <c r="DHG452" s="72" t="s">
        <v>94</v>
      </c>
      <c r="DHH452" s="72" t="s">
        <v>94</v>
      </c>
      <c r="DHI452" s="72" t="s">
        <v>94</v>
      </c>
      <c r="DHJ452" s="72" t="s">
        <v>94</v>
      </c>
      <c r="DHK452" s="72" t="s">
        <v>94</v>
      </c>
      <c r="DHL452" s="72" t="s">
        <v>94</v>
      </c>
      <c r="DHM452" s="72" t="s">
        <v>94</v>
      </c>
      <c r="DHN452" s="72" t="s">
        <v>94</v>
      </c>
      <c r="DHO452" s="72" t="s">
        <v>94</v>
      </c>
      <c r="DHP452" s="72" t="s">
        <v>94</v>
      </c>
      <c r="DHQ452" s="72" t="s">
        <v>94</v>
      </c>
      <c r="DHR452" s="72" t="s">
        <v>94</v>
      </c>
      <c r="DHS452" s="72" t="s">
        <v>94</v>
      </c>
      <c r="DHT452" s="72" t="s">
        <v>94</v>
      </c>
      <c r="DHU452" s="72" t="s">
        <v>94</v>
      </c>
      <c r="DHV452" s="72" t="s">
        <v>94</v>
      </c>
      <c r="DHW452" s="72" t="s">
        <v>94</v>
      </c>
      <c r="DHX452" s="72" t="s">
        <v>94</v>
      </c>
      <c r="DHY452" s="72" t="s">
        <v>94</v>
      </c>
      <c r="DHZ452" s="72" t="s">
        <v>94</v>
      </c>
      <c r="DIA452" s="72" t="s">
        <v>94</v>
      </c>
      <c r="DIB452" s="72" t="s">
        <v>94</v>
      </c>
      <c r="DIC452" s="72" t="s">
        <v>94</v>
      </c>
      <c r="DID452" s="72" t="s">
        <v>94</v>
      </c>
      <c r="DIE452" s="72" t="s">
        <v>94</v>
      </c>
      <c r="DIF452" s="72" t="s">
        <v>94</v>
      </c>
      <c r="DIG452" s="72" t="s">
        <v>94</v>
      </c>
      <c r="DIH452" s="72" t="s">
        <v>94</v>
      </c>
      <c r="DII452" s="72" t="s">
        <v>94</v>
      </c>
      <c r="DIJ452" s="72" t="s">
        <v>94</v>
      </c>
      <c r="DIK452" s="72" t="s">
        <v>94</v>
      </c>
      <c r="DIL452" s="72" t="s">
        <v>94</v>
      </c>
      <c r="DIM452" s="72" t="s">
        <v>94</v>
      </c>
      <c r="DIN452" s="72" t="s">
        <v>94</v>
      </c>
      <c r="DIO452" s="72" t="s">
        <v>94</v>
      </c>
      <c r="DIP452" s="72" t="s">
        <v>94</v>
      </c>
      <c r="DIQ452" s="72" t="s">
        <v>94</v>
      </c>
      <c r="DIR452" s="72" t="s">
        <v>94</v>
      </c>
      <c r="DIS452" s="72" t="s">
        <v>94</v>
      </c>
      <c r="DIT452" s="72" t="s">
        <v>94</v>
      </c>
      <c r="DIU452" s="72" t="s">
        <v>94</v>
      </c>
      <c r="DIV452" s="72" t="s">
        <v>94</v>
      </c>
      <c r="DIW452" s="72" t="s">
        <v>94</v>
      </c>
      <c r="DIX452" s="72" t="s">
        <v>94</v>
      </c>
      <c r="DIY452" s="72" t="s">
        <v>94</v>
      </c>
      <c r="DIZ452" s="72" t="s">
        <v>94</v>
      </c>
      <c r="DJA452" s="72" t="s">
        <v>94</v>
      </c>
      <c r="DJB452" s="72" t="s">
        <v>94</v>
      </c>
      <c r="DJC452" s="72" t="s">
        <v>94</v>
      </c>
      <c r="DJD452" s="72" t="s">
        <v>94</v>
      </c>
      <c r="DJE452" s="72" t="s">
        <v>94</v>
      </c>
      <c r="DJF452" s="72" t="s">
        <v>94</v>
      </c>
      <c r="DJG452" s="72" t="s">
        <v>94</v>
      </c>
      <c r="DJH452" s="72" t="s">
        <v>94</v>
      </c>
      <c r="DJI452" s="72" t="s">
        <v>94</v>
      </c>
      <c r="DJJ452" s="72" t="s">
        <v>94</v>
      </c>
      <c r="DJK452" s="72" t="s">
        <v>94</v>
      </c>
      <c r="DJL452" s="72" t="s">
        <v>94</v>
      </c>
      <c r="DJM452" s="72" t="s">
        <v>94</v>
      </c>
      <c r="DJN452" s="72" t="s">
        <v>94</v>
      </c>
      <c r="DJO452" s="72" t="s">
        <v>94</v>
      </c>
      <c r="DJP452" s="72" t="s">
        <v>94</v>
      </c>
      <c r="DJQ452" s="72" t="s">
        <v>94</v>
      </c>
      <c r="DJR452" s="72" t="s">
        <v>94</v>
      </c>
      <c r="DJS452" s="72" t="s">
        <v>94</v>
      </c>
      <c r="DJT452" s="72" t="s">
        <v>94</v>
      </c>
      <c r="DJU452" s="72" t="s">
        <v>94</v>
      </c>
      <c r="DJV452" s="72" t="s">
        <v>94</v>
      </c>
      <c r="DJW452" s="72" t="s">
        <v>94</v>
      </c>
      <c r="DJX452" s="72" t="s">
        <v>94</v>
      </c>
      <c r="DJY452" s="72" t="s">
        <v>94</v>
      </c>
      <c r="DJZ452" s="72" t="s">
        <v>94</v>
      </c>
      <c r="DKA452" s="72" t="s">
        <v>94</v>
      </c>
      <c r="DKB452" s="72" t="s">
        <v>94</v>
      </c>
      <c r="DKC452" s="72" t="s">
        <v>94</v>
      </c>
      <c r="DKD452" s="72" t="s">
        <v>94</v>
      </c>
      <c r="DKE452" s="72" t="s">
        <v>94</v>
      </c>
      <c r="DKF452" s="72" t="s">
        <v>94</v>
      </c>
      <c r="DKG452" s="72" t="s">
        <v>94</v>
      </c>
      <c r="DKH452" s="72" t="s">
        <v>94</v>
      </c>
      <c r="DKI452" s="72" t="s">
        <v>94</v>
      </c>
      <c r="DKJ452" s="72" t="s">
        <v>94</v>
      </c>
      <c r="DKK452" s="72" t="s">
        <v>94</v>
      </c>
      <c r="DKL452" s="72" t="s">
        <v>94</v>
      </c>
      <c r="DKM452" s="72" t="s">
        <v>94</v>
      </c>
      <c r="DKN452" s="72" t="s">
        <v>94</v>
      </c>
      <c r="DKO452" s="72" t="s">
        <v>94</v>
      </c>
      <c r="DKP452" s="72" t="s">
        <v>94</v>
      </c>
      <c r="DKQ452" s="72" t="s">
        <v>94</v>
      </c>
      <c r="DKR452" s="72" t="s">
        <v>94</v>
      </c>
      <c r="DKS452" s="72" t="s">
        <v>94</v>
      </c>
      <c r="DKT452" s="72" t="s">
        <v>94</v>
      </c>
      <c r="DKU452" s="72" t="s">
        <v>94</v>
      </c>
      <c r="DKV452" s="72" t="s">
        <v>94</v>
      </c>
      <c r="DKW452" s="72" t="s">
        <v>94</v>
      </c>
      <c r="DKX452" s="72" t="s">
        <v>94</v>
      </c>
      <c r="DKY452" s="72" t="s">
        <v>94</v>
      </c>
      <c r="DKZ452" s="72" t="s">
        <v>94</v>
      </c>
      <c r="DLA452" s="72" t="s">
        <v>94</v>
      </c>
      <c r="DLB452" s="72" t="s">
        <v>94</v>
      </c>
      <c r="DLC452" s="72" t="s">
        <v>94</v>
      </c>
      <c r="DLD452" s="72" t="s">
        <v>94</v>
      </c>
      <c r="DLE452" s="72" t="s">
        <v>94</v>
      </c>
      <c r="DLF452" s="72" t="s">
        <v>94</v>
      </c>
      <c r="DLG452" s="72" t="s">
        <v>94</v>
      </c>
      <c r="DLH452" s="72" t="s">
        <v>94</v>
      </c>
      <c r="DLI452" s="72" t="s">
        <v>94</v>
      </c>
      <c r="DLJ452" s="72" t="s">
        <v>94</v>
      </c>
      <c r="DLK452" s="72" t="s">
        <v>94</v>
      </c>
      <c r="DLL452" s="72" t="s">
        <v>94</v>
      </c>
      <c r="DLM452" s="72" t="s">
        <v>94</v>
      </c>
      <c r="DLN452" s="72" t="s">
        <v>94</v>
      </c>
      <c r="DLO452" s="72" t="s">
        <v>94</v>
      </c>
      <c r="DLP452" s="72" t="s">
        <v>94</v>
      </c>
      <c r="DLQ452" s="72" t="s">
        <v>94</v>
      </c>
      <c r="DLR452" s="72" t="s">
        <v>94</v>
      </c>
      <c r="DLS452" s="72" t="s">
        <v>94</v>
      </c>
      <c r="DLT452" s="72" t="s">
        <v>94</v>
      </c>
      <c r="DLU452" s="72" t="s">
        <v>94</v>
      </c>
      <c r="DLV452" s="72" t="s">
        <v>94</v>
      </c>
      <c r="DLW452" s="72" t="s">
        <v>94</v>
      </c>
      <c r="DLX452" s="72" t="s">
        <v>94</v>
      </c>
      <c r="DLY452" s="72" t="s">
        <v>94</v>
      </c>
      <c r="DLZ452" s="72" t="s">
        <v>94</v>
      </c>
      <c r="DMA452" s="72" t="s">
        <v>94</v>
      </c>
      <c r="DMB452" s="72" t="s">
        <v>94</v>
      </c>
      <c r="DMC452" s="72" t="s">
        <v>94</v>
      </c>
      <c r="DMD452" s="72" t="s">
        <v>94</v>
      </c>
      <c r="DME452" s="72" t="s">
        <v>94</v>
      </c>
      <c r="DMF452" s="72" t="s">
        <v>94</v>
      </c>
      <c r="DMG452" s="72" t="s">
        <v>94</v>
      </c>
      <c r="DMH452" s="72" t="s">
        <v>94</v>
      </c>
      <c r="DMI452" s="72" t="s">
        <v>94</v>
      </c>
      <c r="DMJ452" s="72" t="s">
        <v>94</v>
      </c>
      <c r="DMK452" s="72" t="s">
        <v>94</v>
      </c>
      <c r="DML452" s="72" t="s">
        <v>94</v>
      </c>
      <c r="DMM452" s="72" t="s">
        <v>94</v>
      </c>
      <c r="DMN452" s="72" t="s">
        <v>94</v>
      </c>
      <c r="DMO452" s="72" t="s">
        <v>94</v>
      </c>
      <c r="DMP452" s="72" t="s">
        <v>94</v>
      </c>
      <c r="DMQ452" s="72" t="s">
        <v>94</v>
      </c>
      <c r="DMR452" s="72" t="s">
        <v>94</v>
      </c>
      <c r="DMS452" s="72" t="s">
        <v>94</v>
      </c>
      <c r="DMT452" s="72" t="s">
        <v>94</v>
      </c>
      <c r="DMU452" s="72" t="s">
        <v>94</v>
      </c>
      <c r="DMV452" s="72" t="s">
        <v>94</v>
      </c>
      <c r="DMW452" s="72" t="s">
        <v>94</v>
      </c>
      <c r="DMX452" s="72" t="s">
        <v>94</v>
      </c>
      <c r="DMY452" s="72" t="s">
        <v>94</v>
      </c>
      <c r="DMZ452" s="72" t="s">
        <v>94</v>
      </c>
      <c r="DNA452" s="72" t="s">
        <v>94</v>
      </c>
      <c r="DNB452" s="72" t="s">
        <v>94</v>
      </c>
      <c r="DNC452" s="72" t="s">
        <v>94</v>
      </c>
      <c r="DND452" s="72" t="s">
        <v>94</v>
      </c>
      <c r="DNE452" s="72" t="s">
        <v>94</v>
      </c>
      <c r="DNF452" s="72" t="s">
        <v>94</v>
      </c>
      <c r="DNG452" s="72" t="s">
        <v>94</v>
      </c>
      <c r="DNH452" s="72" t="s">
        <v>94</v>
      </c>
      <c r="DNI452" s="72" t="s">
        <v>94</v>
      </c>
      <c r="DNJ452" s="72" t="s">
        <v>94</v>
      </c>
      <c r="DNK452" s="72" t="s">
        <v>94</v>
      </c>
      <c r="DNL452" s="72" t="s">
        <v>94</v>
      </c>
      <c r="DNM452" s="72" t="s">
        <v>94</v>
      </c>
      <c r="DNN452" s="72" t="s">
        <v>94</v>
      </c>
      <c r="DNO452" s="72" t="s">
        <v>94</v>
      </c>
      <c r="DNP452" s="72" t="s">
        <v>94</v>
      </c>
      <c r="DNQ452" s="72" t="s">
        <v>94</v>
      </c>
      <c r="DNR452" s="72" t="s">
        <v>94</v>
      </c>
      <c r="DNS452" s="72" t="s">
        <v>94</v>
      </c>
      <c r="DNT452" s="72" t="s">
        <v>94</v>
      </c>
      <c r="DNU452" s="72" t="s">
        <v>94</v>
      </c>
      <c r="DNV452" s="72" t="s">
        <v>94</v>
      </c>
      <c r="DNW452" s="72" t="s">
        <v>94</v>
      </c>
      <c r="DNX452" s="72" t="s">
        <v>94</v>
      </c>
      <c r="DNY452" s="72" t="s">
        <v>94</v>
      </c>
      <c r="DNZ452" s="72" t="s">
        <v>94</v>
      </c>
      <c r="DOA452" s="72" t="s">
        <v>94</v>
      </c>
      <c r="DOB452" s="72" t="s">
        <v>94</v>
      </c>
      <c r="DOC452" s="72" t="s">
        <v>94</v>
      </c>
      <c r="DOD452" s="72" t="s">
        <v>94</v>
      </c>
      <c r="DOE452" s="72" t="s">
        <v>94</v>
      </c>
      <c r="DOF452" s="72" t="s">
        <v>94</v>
      </c>
      <c r="DOG452" s="72" t="s">
        <v>94</v>
      </c>
      <c r="DOH452" s="72" t="s">
        <v>94</v>
      </c>
      <c r="DOI452" s="72" t="s">
        <v>94</v>
      </c>
      <c r="DOJ452" s="72" t="s">
        <v>94</v>
      </c>
      <c r="DOK452" s="72" t="s">
        <v>94</v>
      </c>
      <c r="DOL452" s="72" t="s">
        <v>94</v>
      </c>
      <c r="DOM452" s="72" t="s">
        <v>94</v>
      </c>
      <c r="DON452" s="72" t="s">
        <v>94</v>
      </c>
      <c r="DOO452" s="72" t="s">
        <v>94</v>
      </c>
      <c r="DOP452" s="72" t="s">
        <v>94</v>
      </c>
      <c r="DOQ452" s="72" t="s">
        <v>94</v>
      </c>
      <c r="DOR452" s="72" t="s">
        <v>94</v>
      </c>
      <c r="DOS452" s="72" t="s">
        <v>94</v>
      </c>
      <c r="DOT452" s="72" t="s">
        <v>94</v>
      </c>
      <c r="DOU452" s="72" t="s">
        <v>94</v>
      </c>
      <c r="DOV452" s="72" t="s">
        <v>94</v>
      </c>
      <c r="DOW452" s="72" t="s">
        <v>94</v>
      </c>
      <c r="DOX452" s="72" t="s">
        <v>94</v>
      </c>
      <c r="DOY452" s="72" t="s">
        <v>94</v>
      </c>
      <c r="DOZ452" s="72" t="s">
        <v>94</v>
      </c>
      <c r="DPA452" s="72" t="s">
        <v>94</v>
      </c>
      <c r="DPB452" s="72" t="s">
        <v>94</v>
      </c>
      <c r="DPC452" s="72" t="s">
        <v>94</v>
      </c>
      <c r="DPD452" s="72" t="s">
        <v>94</v>
      </c>
      <c r="DPE452" s="72" t="s">
        <v>94</v>
      </c>
      <c r="DPF452" s="72" t="s">
        <v>94</v>
      </c>
      <c r="DPG452" s="72" t="s">
        <v>94</v>
      </c>
      <c r="DPH452" s="72" t="s">
        <v>94</v>
      </c>
      <c r="DPI452" s="72" t="s">
        <v>94</v>
      </c>
      <c r="DPJ452" s="72" t="s">
        <v>94</v>
      </c>
      <c r="DPK452" s="72" t="s">
        <v>94</v>
      </c>
      <c r="DPL452" s="72" t="s">
        <v>94</v>
      </c>
      <c r="DPM452" s="72" t="s">
        <v>94</v>
      </c>
      <c r="DPN452" s="72" t="s">
        <v>94</v>
      </c>
      <c r="DPO452" s="72" t="s">
        <v>94</v>
      </c>
      <c r="DPP452" s="72" t="s">
        <v>94</v>
      </c>
      <c r="DPQ452" s="72" t="s">
        <v>94</v>
      </c>
      <c r="DPR452" s="72" t="s">
        <v>94</v>
      </c>
      <c r="DPS452" s="72" t="s">
        <v>94</v>
      </c>
      <c r="DPT452" s="72" t="s">
        <v>94</v>
      </c>
      <c r="DPU452" s="72" t="s">
        <v>94</v>
      </c>
      <c r="DPV452" s="72" t="s">
        <v>94</v>
      </c>
      <c r="DPW452" s="72" t="s">
        <v>94</v>
      </c>
      <c r="DPX452" s="72" t="s">
        <v>94</v>
      </c>
      <c r="DPY452" s="72" t="s">
        <v>94</v>
      </c>
      <c r="DPZ452" s="72" t="s">
        <v>94</v>
      </c>
      <c r="DQA452" s="72" t="s">
        <v>94</v>
      </c>
      <c r="DQB452" s="72" t="s">
        <v>94</v>
      </c>
      <c r="DQC452" s="72" t="s">
        <v>94</v>
      </c>
      <c r="DQD452" s="72" t="s">
        <v>94</v>
      </c>
      <c r="DQE452" s="72" t="s">
        <v>94</v>
      </c>
      <c r="DQF452" s="72" t="s">
        <v>94</v>
      </c>
      <c r="DQG452" s="72" t="s">
        <v>94</v>
      </c>
      <c r="DQH452" s="72" t="s">
        <v>94</v>
      </c>
      <c r="DQI452" s="72" t="s">
        <v>94</v>
      </c>
      <c r="DQJ452" s="72" t="s">
        <v>94</v>
      </c>
      <c r="DQK452" s="72" t="s">
        <v>94</v>
      </c>
      <c r="DQL452" s="72" t="s">
        <v>94</v>
      </c>
      <c r="DQM452" s="72" t="s">
        <v>94</v>
      </c>
      <c r="DQN452" s="72" t="s">
        <v>94</v>
      </c>
      <c r="DQO452" s="72" t="s">
        <v>94</v>
      </c>
      <c r="DQP452" s="72" t="s">
        <v>94</v>
      </c>
      <c r="DQQ452" s="72" t="s">
        <v>94</v>
      </c>
      <c r="DQR452" s="72" t="s">
        <v>94</v>
      </c>
      <c r="DQS452" s="72" t="s">
        <v>94</v>
      </c>
      <c r="DQT452" s="72" t="s">
        <v>94</v>
      </c>
      <c r="DQU452" s="72" t="s">
        <v>94</v>
      </c>
      <c r="DQV452" s="72" t="s">
        <v>94</v>
      </c>
      <c r="DQW452" s="72" t="s">
        <v>94</v>
      </c>
      <c r="DQX452" s="72" t="s">
        <v>94</v>
      </c>
      <c r="DQY452" s="72" t="s">
        <v>94</v>
      </c>
      <c r="DQZ452" s="72" t="s">
        <v>94</v>
      </c>
      <c r="DRA452" s="72" t="s">
        <v>94</v>
      </c>
      <c r="DRB452" s="72" t="s">
        <v>94</v>
      </c>
      <c r="DRC452" s="72" t="s">
        <v>94</v>
      </c>
      <c r="DRD452" s="72" t="s">
        <v>94</v>
      </c>
      <c r="DRE452" s="72" t="s">
        <v>94</v>
      </c>
      <c r="DRF452" s="72" t="s">
        <v>94</v>
      </c>
      <c r="DRG452" s="72" t="s">
        <v>94</v>
      </c>
      <c r="DRH452" s="72" t="s">
        <v>94</v>
      </c>
      <c r="DRI452" s="72" t="s">
        <v>94</v>
      </c>
      <c r="DRJ452" s="72" t="s">
        <v>94</v>
      </c>
      <c r="DRK452" s="72" t="s">
        <v>94</v>
      </c>
      <c r="DRL452" s="72" t="s">
        <v>94</v>
      </c>
      <c r="DRM452" s="72" t="s">
        <v>94</v>
      </c>
      <c r="DRN452" s="72" t="s">
        <v>94</v>
      </c>
      <c r="DRO452" s="72" t="s">
        <v>94</v>
      </c>
      <c r="DRP452" s="72" t="s">
        <v>94</v>
      </c>
      <c r="DRQ452" s="72" t="s">
        <v>94</v>
      </c>
      <c r="DRR452" s="72" t="s">
        <v>94</v>
      </c>
      <c r="DRS452" s="72" t="s">
        <v>94</v>
      </c>
      <c r="DRT452" s="72" t="s">
        <v>94</v>
      </c>
      <c r="DRU452" s="72" t="s">
        <v>94</v>
      </c>
      <c r="DRV452" s="72" t="s">
        <v>94</v>
      </c>
      <c r="DRW452" s="72" t="s">
        <v>94</v>
      </c>
      <c r="DRX452" s="72" t="s">
        <v>94</v>
      </c>
      <c r="DRY452" s="72" t="s">
        <v>94</v>
      </c>
      <c r="DRZ452" s="72" t="s">
        <v>94</v>
      </c>
      <c r="DSA452" s="72" t="s">
        <v>94</v>
      </c>
      <c r="DSB452" s="72" t="s">
        <v>94</v>
      </c>
      <c r="DSC452" s="72" t="s">
        <v>94</v>
      </c>
      <c r="DSD452" s="72" t="s">
        <v>94</v>
      </c>
      <c r="DSE452" s="72" t="s">
        <v>94</v>
      </c>
      <c r="DSF452" s="72" t="s">
        <v>94</v>
      </c>
      <c r="DSG452" s="72" t="s">
        <v>94</v>
      </c>
      <c r="DSH452" s="72" t="s">
        <v>94</v>
      </c>
      <c r="DSI452" s="72" t="s">
        <v>94</v>
      </c>
      <c r="DSJ452" s="72" t="s">
        <v>94</v>
      </c>
      <c r="DSK452" s="72" t="s">
        <v>94</v>
      </c>
      <c r="DSL452" s="72" t="s">
        <v>94</v>
      </c>
      <c r="DSM452" s="72" t="s">
        <v>94</v>
      </c>
      <c r="DSN452" s="72" t="s">
        <v>94</v>
      </c>
      <c r="DSO452" s="72" t="s">
        <v>94</v>
      </c>
      <c r="DSP452" s="72" t="s">
        <v>94</v>
      </c>
      <c r="DSQ452" s="72" t="s">
        <v>94</v>
      </c>
      <c r="DSR452" s="72" t="s">
        <v>94</v>
      </c>
      <c r="DSS452" s="72" t="s">
        <v>94</v>
      </c>
      <c r="DST452" s="72" t="s">
        <v>94</v>
      </c>
      <c r="DSU452" s="72" t="s">
        <v>94</v>
      </c>
      <c r="DSV452" s="72" t="s">
        <v>94</v>
      </c>
      <c r="DSW452" s="72" t="s">
        <v>94</v>
      </c>
      <c r="DSX452" s="72" t="s">
        <v>94</v>
      </c>
      <c r="DSY452" s="72" t="s">
        <v>94</v>
      </c>
      <c r="DSZ452" s="72" t="s">
        <v>94</v>
      </c>
      <c r="DTA452" s="72" t="s">
        <v>94</v>
      </c>
      <c r="DTB452" s="72" t="s">
        <v>94</v>
      </c>
      <c r="DTC452" s="72" t="s">
        <v>94</v>
      </c>
      <c r="DTD452" s="72" t="s">
        <v>94</v>
      </c>
      <c r="DTE452" s="72" t="s">
        <v>94</v>
      </c>
      <c r="DTF452" s="72" t="s">
        <v>94</v>
      </c>
      <c r="DTG452" s="72" t="s">
        <v>94</v>
      </c>
      <c r="DTH452" s="72" t="s">
        <v>94</v>
      </c>
      <c r="DTI452" s="72" t="s">
        <v>94</v>
      </c>
      <c r="DTJ452" s="72" t="s">
        <v>94</v>
      </c>
      <c r="DTK452" s="72" t="s">
        <v>94</v>
      </c>
      <c r="DTL452" s="72" t="s">
        <v>94</v>
      </c>
      <c r="DTM452" s="72" t="s">
        <v>94</v>
      </c>
      <c r="DTN452" s="72" t="s">
        <v>94</v>
      </c>
      <c r="DTO452" s="72" t="s">
        <v>94</v>
      </c>
      <c r="DTP452" s="72" t="s">
        <v>94</v>
      </c>
      <c r="DTQ452" s="72" t="s">
        <v>94</v>
      </c>
      <c r="DTR452" s="72" t="s">
        <v>94</v>
      </c>
      <c r="DTS452" s="72" t="s">
        <v>94</v>
      </c>
      <c r="DTT452" s="72" t="s">
        <v>94</v>
      </c>
      <c r="DTU452" s="72" t="s">
        <v>94</v>
      </c>
      <c r="DTV452" s="72" t="s">
        <v>94</v>
      </c>
      <c r="DTW452" s="72" t="s">
        <v>94</v>
      </c>
      <c r="DTX452" s="72" t="s">
        <v>94</v>
      </c>
      <c r="DTY452" s="72" t="s">
        <v>94</v>
      </c>
      <c r="DTZ452" s="72" t="s">
        <v>94</v>
      </c>
      <c r="DUA452" s="72" t="s">
        <v>94</v>
      </c>
      <c r="DUB452" s="72" t="s">
        <v>94</v>
      </c>
      <c r="DUC452" s="72" t="s">
        <v>94</v>
      </c>
      <c r="DUD452" s="72" t="s">
        <v>94</v>
      </c>
      <c r="DUE452" s="72" t="s">
        <v>94</v>
      </c>
      <c r="DUF452" s="72" t="s">
        <v>94</v>
      </c>
      <c r="DUG452" s="72" t="s">
        <v>94</v>
      </c>
      <c r="DUH452" s="72" t="s">
        <v>94</v>
      </c>
      <c r="DUI452" s="72" t="s">
        <v>94</v>
      </c>
      <c r="DUJ452" s="72" t="s">
        <v>94</v>
      </c>
      <c r="DUK452" s="72" t="s">
        <v>94</v>
      </c>
      <c r="DUL452" s="72" t="s">
        <v>94</v>
      </c>
      <c r="DUM452" s="72" t="s">
        <v>94</v>
      </c>
      <c r="DUN452" s="72" t="s">
        <v>94</v>
      </c>
      <c r="DUO452" s="72" t="s">
        <v>94</v>
      </c>
      <c r="DUP452" s="72" t="s">
        <v>94</v>
      </c>
      <c r="DUQ452" s="72" t="s">
        <v>94</v>
      </c>
      <c r="DUR452" s="72" t="s">
        <v>94</v>
      </c>
      <c r="DUS452" s="72" t="s">
        <v>94</v>
      </c>
      <c r="DUT452" s="72" t="s">
        <v>94</v>
      </c>
      <c r="DUU452" s="72" t="s">
        <v>94</v>
      </c>
      <c r="DUV452" s="72" t="s">
        <v>94</v>
      </c>
      <c r="DUW452" s="72" t="s">
        <v>94</v>
      </c>
      <c r="DUX452" s="72" t="s">
        <v>94</v>
      </c>
      <c r="DUY452" s="72" t="s">
        <v>94</v>
      </c>
      <c r="DUZ452" s="72" t="s">
        <v>94</v>
      </c>
      <c r="DVA452" s="72" t="s">
        <v>94</v>
      </c>
      <c r="DVB452" s="72" t="s">
        <v>94</v>
      </c>
      <c r="DVC452" s="72" t="s">
        <v>94</v>
      </c>
      <c r="DVD452" s="72" t="s">
        <v>94</v>
      </c>
      <c r="DVE452" s="72" t="s">
        <v>94</v>
      </c>
      <c r="DVF452" s="72" t="s">
        <v>94</v>
      </c>
      <c r="DVG452" s="72" t="s">
        <v>94</v>
      </c>
      <c r="DVH452" s="72" t="s">
        <v>94</v>
      </c>
      <c r="DVI452" s="72" t="s">
        <v>94</v>
      </c>
      <c r="DVJ452" s="72" t="s">
        <v>94</v>
      </c>
      <c r="DVK452" s="72" t="s">
        <v>94</v>
      </c>
      <c r="DVL452" s="72" t="s">
        <v>94</v>
      </c>
      <c r="DVM452" s="72" t="s">
        <v>94</v>
      </c>
      <c r="DVN452" s="72" t="s">
        <v>94</v>
      </c>
      <c r="DVO452" s="72" t="s">
        <v>94</v>
      </c>
      <c r="DVP452" s="72" t="s">
        <v>94</v>
      </c>
      <c r="DVQ452" s="72" t="s">
        <v>94</v>
      </c>
      <c r="DVR452" s="72" t="s">
        <v>94</v>
      </c>
      <c r="DVS452" s="72" t="s">
        <v>94</v>
      </c>
      <c r="DVT452" s="72" t="s">
        <v>94</v>
      </c>
      <c r="DVU452" s="72" t="s">
        <v>94</v>
      </c>
      <c r="DVV452" s="72" t="s">
        <v>94</v>
      </c>
      <c r="DVW452" s="72" t="s">
        <v>94</v>
      </c>
      <c r="DVX452" s="72" t="s">
        <v>94</v>
      </c>
      <c r="DVY452" s="72" t="s">
        <v>94</v>
      </c>
      <c r="DVZ452" s="72" t="s">
        <v>94</v>
      </c>
      <c r="DWA452" s="72" t="s">
        <v>94</v>
      </c>
      <c r="DWB452" s="72" t="s">
        <v>94</v>
      </c>
      <c r="DWC452" s="72" t="s">
        <v>94</v>
      </c>
      <c r="DWD452" s="72" t="s">
        <v>94</v>
      </c>
      <c r="DWE452" s="72" t="s">
        <v>94</v>
      </c>
      <c r="DWF452" s="72" t="s">
        <v>94</v>
      </c>
      <c r="DWG452" s="72" t="s">
        <v>94</v>
      </c>
      <c r="DWH452" s="72" t="s">
        <v>94</v>
      </c>
      <c r="DWI452" s="72" t="s">
        <v>94</v>
      </c>
      <c r="DWJ452" s="72" t="s">
        <v>94</v>
      </c>
      <c r="DWK452" s="72" t="s">
        <v>94</v>
      </c>
      <c r="DWL452" s="72" t="s">
        <v>94</v>
      </c>
      <c r="DWM452" s="72" t="s">
        <v>94</v>
      </c>
      <c r="DWN452" s="72" t="s">
        <v>94</v>
      </c>
      <c r="DWO452" s="72" t="s">
        <v>94</v>
      </c>
      <c r="DWP452" s="72" t="s">
        <v>94</v>
      </c>
      <c r="DWQ452" s="72" t="s">
        <v>94</v>
      </c>
      <c r="DWR452" s="72" t="s">
        <v>94</v>
      </c>
      <c r="DWS452" s="72" t="s">
        <v>94</v>
      </c>
      <c r="DWT452" s="72" t="s">
        <v>94</v>
      </c>
      <c r="DWU452" s="72" t="s">
        <v>94</v>
      </c>
      <c r="DWV452" s="72" t="s">
        <v>94</v>
      </c>
      <c r="DWW452" s="72" t="s">
        <v>94</v>
      </c>
      <c r="DWX452" s="72" t="s">
        <v>94</v>
      </c>
      <c r="DWY452" s="72" t="s">
        <v>94</v>
      </c>
      <c r="DWZ452" s="72" t="s">
        <v>94</v>
      </c>
      <c r="DXA452" s="72" t="s">
        <v>94</v>
      </c>
      <c r="DXB452" s="72" t="s">
        <v>94</v>
      </c>
      <c r="DXC452" s="72" t="s">
        <v>94</v>
      </c>
      <c r="DXD452" s="72" t="s">
        <v>94</v>
      </c>
      <c r="DXE452" s="72" t="s">
        <v>94</v>
      </c>
      <c r="DXF452" s="72" t="s">
        <v>94</v>
      </c>
      <c r="DXG452" s="72" t="s">
        <v>94</v>
      </c>
      <c r="DXH452" s="72" t="s">
        <v>94</v>
      </c>
      <c r="DXI452" s="72" t="s">
        <v>94</v>
      </c>
      <c r="DXJ452" s="72" t="s">
        <v>94</v>
      </c>
      <c r="DXK452" s="72" t="s">
        <v>94</v>
      </c>
      <c r="DXL452" s="72" t="s">
        <v>94</v>
      </c>
      <c r="DXM452" s="72" t="s">
        <v>94</v>
      </c>
      <c r="DXN452" s="72" t="s">
        <v>94</v>
      </c>
      <c r="DXO452" s="72" t="s">
        <v>94</v>
      </c>
      <c r="DXP452" s="72" t="s">
        <v>94</v>
      </c>
      <c r="DXQ452" s="72" t="s">
        <v>94</v>
      </c>
      <c r="DXR452" s="72" t="s">
        <v>94</v>
      </c>
      <c r="DXS452" s="72" t="s">
        <v>94</v>
      </c>
      <c r="DXT452" s="72" t="s">
        <v>94</v>
      </c>
      <c r="DXU452" s="72" t="s">
        <v>94</v>
      </c>
      <c r="DXV452" s="72" t="s">
        <v>94</v>
      </c>
      <c r="DXW452" s="72" t="s">
        <v>94</v>
      </c>
      <c r="DXX452" s="72" t="s">
        <v>94</v>
      </c>
      <c r="DXY452" s="72" t="s">
        <v>94</v>
      </c>
      <c r="DXZ452" s="72" t="s">
        <v>94</v>
      </c>
      <c r="DYA452" s="72" t="s">
        <v>94</v>
      </c>
      <c r="DYB452" s="72" t="s">
        <v>94</v>
      </c>
      <c r="DYC452" s="72" t="s">
        <v>94</v>
      </c>
      <c r="DYD452" s="72" t="s">
        <v>94</v>
      </c>
      <c r="DYE452" s="72" t="s">
        <v>94</v>
      </c>
      <c r="DYF452" s="72" t="s">
        <v>94</v>
      </c>
      <c r="DYG452" s="72" t="s">
        <v>94</v>
      </c>
      <c r="DYH452" s="72" t="s">
        <v>94</v>
      </c>
      <c r="DYI452" s="72" t="s">
        <v>94</v>
      </c>
      <c r="DYJ452" s="72" t="s">
        <v>94</v>
      </c>
      <c r="DYK452" s="72" t="s">
        <v>94</v>
      </c>
      <c r="DYL452" s="72" t="s">
        <v>94</v>
      </c>
      <c r="DYM452" s="72" t="s">
        <v>94</v>
      </c>
      <c r="DYN452" s="72" t="s">
        <v>94</v>
      </c>
      <c r="DYO452" s="72" t="s">
        <v>94</v>
      </c>
      <c r="DYP452" s="72" t="s">
        <v>94</v>
      </c>
      <c r="DYQ452" s="72" t="s">
        <v>94</v>
      </c>
      <c r="DYR452" s="72" t="s">
        <v>94</v>
      </c>
      <c r="DYS452" s="72" t="s">
        <v>94</v>
      </c>
      <c r="DYT452" s="72" t="s">
        <v>94</v>
      </c>
      <c r="DYU452" s="72" t="s">
        <v>94</v>
      </c>
      <c r="DYV452" s="72" t="s">
        <v>94</v>
      </c>
      <c r="DYW452" s="72" t="s">
        <v>94</v>
      </c>
      <c r="DYX452" s="72" t="s">
        <v>94</v>
      </c>
      <c r="DYY452" s="72" t="s">
        <v>94</v>
      </c>
      <c r="DYZ452" s="72" t="s">
        <v>94</v>
      </c>
      <c r="DZA452" s="72" t="s">
        <v>94</v>
      </c>
      <c r="DZB452" s="72" t="s">
        <v>94</v>
      </c>
      <c r="DZC452" s="72" t="s">
        <v>94</v>
      </c>
      <c r="DZD452" s="72" t="s">
        <v>94</v>
      </c>
      <c r="DZE452" s="72" t="s">
        <v>94</v>
      </c>
      <c r="DZF452" s="72" t="s">
        <v>94</v>
      </c>
      <c r="DZG452" s="72" t="s">
        <v>94</v>
      </c>
      <c r="DZH452" s="72" t="s">
        <v>94</v>
      </c>
      <c r="DZI452" s="72" t="s">
        <v>94</v>
      </c>
      <c r="DZJ452" s="72" t="s">
        <v>94</v>
      </c>
      <c r="DZK452" s="72" t="s">
        <v>94</v>
      </c>
      <c r="DZL452" s="72" t="s">
        <v>94</v>
      </c>
      <c r="DZM452" s="72" t="s">
        <v>94</v>
      </c>
      <c r="DZN452" s="72" t="s">
        <v>94</v>
      </c>
      <c r="DZO452" s="72" t="s">
        <v>94</v>
      </c>
      <c r="DZP452" s="72" t="s">
        <v>94</v>
      </c>
      <c r="DZQ452" s="72" t="s">
        <v>94</v>
      </c>
      <c r="DZR452" s="72" t="s">
        <v>94</v>
      </c>
      <c r="DZS452" s="72" t="s">
        <v>94</v>
      </c>
      <c r="DZT452" s="72" t="s">
        <v>94</v>
      </c>
      <c r="DZU452" s="72" t="s">
        <v>94</v>
      </c>
      <c r="DZV452" s="72" t="s">
        <v>94</v>
      </c>
      <c r="DZW452" s="72" t="s">
        <v>94</v>
      </c>
      <c r="DZX452" s="72" t="s">
        <v>94</v>
      </c>
      <c r="DZY452" s="72" t="s">
        <v>94</v>
      </c>
      <c r="DZZ452" s="72" t="s">
        <v>94</v>
      </c>
      <c r="EAA452" s="72" t="s">
        <v>94</v>
      </c>
      <c r="EAB452" s="72" t="s">
        <v>94</v>
      </c>
      <c r="EAC452" s="72" t="s">
        <v>94</v>
      </c>
      <c r="EAD452" s="72" t="s">
        <v>94</v>
      </c>
      <c r="EAE452" s="72" t="s">
        <v>94</v>
      </c>
      <c r="EAF452" s="72" t="s">
        <v>94</v>
      </c>
      <c r="EAG452" s="72" t="s">
        <v>94</v>
      </c>
      <c r="EAH452" s="72" t="s">
        <v>94</v>
      </c>
      <c r="EAI452" s="72" t="s">
        <v>94</v>
      </c>
      <c r="EAJ452" s="72" t="s">
        <v>94</v>
      </c>
      <c r="EAK452" s="72" t="s">
        <v>94</v>
      </c>
      <c r="EAL452" s="72" t="s">
        <v>94</v>
      </c>
      <c r="EAM452" s="72" t="s">
        <v>94</v>
      </c>
      <c r="EAN452" s="72" t="s">
        <v>94</v>
      </c>
      <c r="EAO452" s="72" t="s">
        <v>94</v>
      </c>
      <c r="EAP452" s="72" t="s">
        <v>94</v>
      </c>
      <c r="EAQ452" s="72" t="s">
        <v>94</v>
      </c>
      <c r="EAR452" s="72" t="s">
        <v>94</v>
      </c>
      <c r="EAS452" s="72" t="s">
        <v>94</v>
      </c>
      <c r="EAT452" s="72" t="s">
        <v>94</v>
      </c>
      <c r="EAU452" s="72" t="s">
        <v>94</v>
      </c>
      <c r="EAV452" s="72" t="s">
        <v>94</v>
      </c>
      <c r="EAW452" s="72" t="s">
        <v>94</v>
      </c>
      <c r="EAX452" s="72" t="s">
        <v>94</v>
      </c>
      <c r="EAY452" s="72" t="s">
        <v>94</v>
      </c>
      <c r="EAZ452" s="72" t="s">
        <v>94</v>
      </c>
      <c r="EBA452" s="72" t="s">
        <v>94</v>
      </c>
      <c r="EBB452" s="72" t="s">
        <v>94</v>
      </c>
      <c r="EBC452" s="72" t="s">
        <v>94</v>
      </c>
      <c r="EBD452" s="72" t="s">
        <v>94</v>
      </c>
      <c r="EBE452" s="72" t="s">
        <v>94</v>
      </c>
      <c r="EBF452" s="72" t="s">
        <v>94</v>
      </c>
      <c r="EBG452" s="72" t="s">
        <v>94</v>
      </c>
      <c r="EBH452" s="72" t="s">
        <v>94</v>
      </c>
      <c r="EBI452" s="72" t="s">
        <v>94</v>
      </c>
      <c r="EBJ452" s="72" t="s">
        <v>94</v>
      </c>
      <c r="EBK452" s="72" t="s">
        <v>94</v>
      </c>
      <c r="EBL452" s="72" t="s">
        <v>94</v>
      </c>
      <c r="EBM452" s="72" t="s">
        <v>94</v>
      </c>
      <c r="EBN452" s="72" t="s">
        <v>94</v>
      </c>
      <c r="EBO452" s="72" t="s">
        <v>94</v>
      </c>
      <c r="EBP452" s="72" t="s">
        <v>94</v>
      </c>
      <c r="EBQ452" s="72" t="s">
        <v>94</v>
      </c>
      <c r="EBR452" s="72" t="s">
        <v>94</v>
      </c>
      <c r="EBS452" s="72" t="s">
        <v>94</v>
      </c>
      <c r="EBT452" s="72" t="s">
        <v>94</v>
      </c>
      <c r="EBU452" s="72" t="s">
        <v>94</v>
      </c>
      <c r="EBV452" s="72" t="s">
        <v>94</v>
      </c>
      <c r="EBW452" s="72" t="s">
        <v>94</v>
      </c>
      <c r="EBX452" s="72" t="s">
        <v>94</v>
      </c>
      <c r="EBY452" s="72" t="s">
        <v>94</v>
      </c>
      <c r="EBZ452" s="72" t="s">
        <v>94</v>
      </c>
      <c r="ECA452" s="72" t="s">
        <v>94</v>
      </c>
      <c r="ECB452" s="72" t="s">
        <v>94</v>
      </c>
      <c r="ECC452" s="72" t="s">
        <v>94</v>
      </c>
      <c r="ECD452" s="72" t="s">
        <v>94</v>
      </c>
      <c r="ECE452" s="72" t="s">
        <v>94</v>
      </c>
      <c r="ECF452" s="72" t="s">
        <v>94</v>
      </c>
      <c r="ECG452" s="72" t="s">
        <v>94</v>
      </c>
      <c r="ECH452" s="72" t="s">
        <v>94</v>
      </c>
      <c r="ECI452" s="72" t="s">
        <v>94</v>
      </c>
      <c r="ECJ452" s="72" t="s">
        <v>94</v>
      </c>
      <c r="ECK452" s="72" t="s">
        <v>94</v>
      </c>
      <c r="ECL452" s="72" t="s">
        <v>94</v>
      </c>
      <c r="ECM452" s="72" t="s">
        <v>94</v>
      </c>
      <c r="ECN452" s="72" t="s">
        <v>94</v>
      </c>
      <c r="ECO452" s="72" t="s">
        <v>94</v>
      </c>
      <c r="ECP452" s="72" t="s">
        <v>94</v>
      </c>
      <c r="ECQ452" s="72" t="s">
        <v>94</v>
      </c>
      <c r="ECR452" s="72" t="s">
        <v>94</v>
      </c>
      <c r="ECS452" s="72" t="s">
        <v>94</v>
      </c>
      <c r="ECT452" s="72" t="s">
        <v>94</v>
      </c>
      <c r="ECU452" s="72" t="s">
        <v>94</v>
      </c>
      <c r="ECV452" s="72" t="s">
        <v>94</v>
      </c>
      <c r="ECW452" s="72" t="s">
        <v>94</v>
      </c>
      <c r="ECX452" s="72" t="s">
        <v>94</v>
      </c>
      <c r="ECY452" s="72" t="s">
        <v>94</v>
      </c>
      <c r="ECZ452" s="72" t="s">
        <v>94</v>
      </c>
      <c r="EDA452" s="72" t="s">
        <v>94</v>
      </c>
      <c r="EDB452" s="72" t="s">
        <v>94</v>
      </c>
      <c r="EDC452" s="72" t="s">
        <v>94</v>
      </c>
      <c r="EDD452" s="72" t="s">
        <v>94</v>
      </c>
      <c r="EDE452" s="72" t="s">
        <v>94</v>
      </c>
      <c r="EDF452" s="72" t="s">
        <v>94</v>
      </c>
      <c r="EDG452" s="72" t="s">
        <v>94</v>
      </c>
      <c r="EDH452" s="72" t="s">
        <v>94</v>
      </c>
      <c r="EDI452" s="72" t="s">
        <v>94</v>
      </c>
      <c r="EDJ452" s="72" t="s">
        <v>94</v>
      </c>
      <c r="EDK452" s="72" t="s">
        <v>94</v>
      </c>
      <c r="EDL452" s="72" t="s">
        <v>94</v>
      </c>
      <c r="EDM452" s="72" t="s">
        <v>94</v>
      </c>
      <c r="EDN452" s="72" t="s">
        <v>94</v>
      </c>
      <c r="EDO452" s="72" t="s">
        <v>94</v>
      </c>
      <c r="EDP452" s="72" t="s">
        <v>94</v>
      </c>
      <c r="EDQ452" s="72" t="s">
        <v>94</v>
      </c>
      <c r="EDR452" s="72" t="s">
        <v>94</v>
      </c>
      <c r="EDS452" s="72" t="s">
        <v>94</v>
      </c>
      <c r="EDT452" s="72" t="s">
        <v>94</v>
      </c>
      <c r="EDU452" s="72" t="s">
        <v>94</v>
      </c>
      <c r="EDV452" s="72" t="s">
        <v>94</v>
      </c>
      <c r="EDW452" s="72" t="s">
        <v>94</v>
      </c>
      <c r="EDX452" s="72" t="s">
        <v>94</v>
      </c>
      <c r="EDY452" s="72" t="s">
        <v>94</v>
      </c>
      <c r="EDZ452" s="72" t="s">
        <v>94</v>
      </c>
      <c r="EEA452" s="72" t="s">
        <v>94</v>
      </c>
      <c r="EEB452" s="72" t="s">
        <v>94</v>
      </c>
      <c r="EEC452" s="72" t="s">
        <v>94</v>
      </c>
      <c r="EED452" s="72" t="s">
        <v>94</v>
      </c>
      <c r="EEE452" s="72" t="s">
        <v>94</v>
      </c>
      <c r="EEF452" s="72" t="s">
        <v>94</v>
      </c>
      <c r="EEG452" s="72" t="s">
        <v>94</v>
      </c>
      <c r="EEH452" s="72" t="s">
        <v>94</v>
      </c>
      <c r="EEI452" s="72" t="s">
        <v>94</v>
      </c>
      <c r="EEJ452" s="72" t="s">
        <v>94</v>
      </c>
      <c r="EEK452" s="72" t="s">
        <v>94</v>
      </c>
      <c r="EEL452" s="72" t="s">
        <v>94</v>
      </c>
      <c r="EEM452" s="72" t="s">
        <v>94</v>
      </c>
      <c r="EEN452" s="72" t="s">
        <v>94</v>
      </c>
      <c r="EEO452" s="72" t="s">
        <v>94</v>
      </c>
      <c r="EEP452" s="72" t="s">
        <v>94</v>
      </c>
      <c r="EEQ452" s="72" t="s">
        <v>94</v>
      </c>
      <c r="EER452" s="72" t="s">
        <v>94</v>
      </c>
      <c r="EES452" s="72" t="s">
        <v>94</v>
      </c>
      <c r="EET452" s="72" t="s">
        <v>94</v>
      </c>
      <c r="EEU452" s="72" t="s">
        <v>94</v>
      </c>
      <c r="EEV452" s="72" t="s">
        <v>94</v>
      </c>
      <c r="EEW452" s="72" t="s">
        <v>94</v>
      </c>
      <c r="EEX452" s="72" t="s">
        <v>94</v>
      </c>
      <c r="EEY452" s="72" t="s">
        <v>94</v>
      </c>
      <c r="EEZ452" s="72" t="s">
        <v>94</v>
      </c>
      <c r="EFA452" s="72" t="s">
        <v>94</v>
      </c>
      <c r="EFB452" s="72" t="s">
        <v>94</v>
      </c>
      <c r="EFC452" s="72" t="s">
        <v>94</v>
      </c>
      <c r="EFD452" s="72" t="s">
        <v>94</v>
      </c>
      <c r="EFE452" s="72" t="s">
        <v>94</v>
      </c>
      <c r="EFF452" s="72" t="s">
        <v>94</v>
      </c>
      <c r="EFG452" s="72" t="s">
        <v>94</v>
      </c>
      <c r="EFH452" s="72" t="s">
        <v>94</v>
      </c>
      <c r="EFI452" s="72" t="s">
        <v>94</v>
      </c>
      <c r="EFJ452" s="72" t="s">
        <v>94</v>
      </c>
      <c r="EFK452" s="72" t="s">
        <v>94</v>
      </c>
      <c r="EFL452" s="72" t="s">
        <v>94</v>
      </c>
      <c r="EFM452" s="72" t="s">
        <v>94</v>
      </c>
      <c r="EFN452" s="72" t="s">
        <v>94</v>
      </c>
      <c r="EFO452" s="72" t="s">
        <v>94</v>
      </c>
      <c r="EFP452" s="72" t="s">
        <v>94</v>
      </c>
      <c r="EFQ452" s="72" t="s">
        <v>94</v>
      </c>
      <c r="EFR452" s="72" t="s">
        <v>94</v>
      </c>
      <c r="EFS452" s="72" t="s">
        <v>94</v>
      </c>
      <c r="EFT452" s="72" t="s">
        <v>94</v>
      </c>
      <c r="EFU452" s="72" t="s">
        <v>94</v>
      </c>
      <c r="EFV452" s="72" t="s">
        <v>94</v>
      </c>
      <c r="EFW452" s="72" t="s">
        <v>94</v>
      </c>
      <c r="EFX452" s="72" t="s">
        <v>94</v>
      </c>
      <c r="EFY452" s="72" t="s">
        <v>94</v>
      </c>
      <c r="EFZ452" s="72" t="s">
        <v>94</v>
      </c>
      <c r="EGA452" s="72" t="s">
        <v>94</v>
      </c>
      <c r="EGB452" s="72" t="s">
        <v>94</v>
      </c>
      <c r="EGC452" s="72" t="s">
        <v>94</v>
      </c>
      <c r="EGD452" s="72" t="s">
        <v>94</v>
      </c>
      <c r="EGE452" s="72" t="s">
        <v>94</v>
      </c>
      <c r="EGF452" s="72" t="s">
        <v>94</v>
      </c>
      <c r="EGG452" s="72" t="s">
        <v>94</v>
      </c>
      <c r="EGH452" s="72" t="s">
        <v>94</v>
      </c>
      <c r="EGI452" s="72" t="s">
        <v>94</v>
      </c>
      <c r="EGJ452" s="72" t="s">
        <v>94</v>
      </c>
      <c r="EGK452" s="72" t="s">
        <v>94</v>
      </c>
      <c r="EGL452" s="72" t="s">
        <v>94</v>
      </c>
      <c r="EGM452" s="72" t="s">
        <v>94</v>
      </c>
      <c r="EGN452" s="72" t="s">
        <v>94</v>
      </c>
      <c r="EGO452" s="72" t="s">
        <v>94</v>
      </c>
      <c r="EGP452" s="72" t="s">
        <v>94</v>
      </c>
      <c r="EGQ452" s="72" t="s">
        <v>94</v>
      </c>
      <c r="EGR452" s="72" t="s">
        <v>94</v>
      </c>
      <c r="EGS452" s="72" t="s">
        <v>94</v>
      </c>
      <c r="EGT452" s="72" t="s">
        <v>94</v>
      </c>
      <c r="EGU452" s="72" t="s">
        <v>94</v>
      </c>
      <c r="EGV452" s="72" t="s">
        <v>94</v>
      </c>
      <c r="EGW452" s="72" t="s">
        <v>94</v>
      </c>
      <c r="EGX452" s="72" t="s">
        <v>94</v>
      </c>
      <c r="EGY452" s="72" t="s">
        <v>94</v>
      </c>
      <c r="EGZ452" s="72" t="s">
        <v>94</v>
      </c>
      <c r="EHA452" s="72" t="s">
        <v>94</v>
      </c>
      <c r="EHB452" s="72" t="s">
        <v>94</v>
      </c>
      <c r="EHC452" s="72" t="s">
        <v>94</v>
      </c>
      <c r="EHD452" s="72" t="s">
        <v>94</v>
      </c>
      <c r="EHE452" s="72" t="s">
        <v>94</v>
      </c>
      <c r="EHF452" s="72" t="s">
        <v>94</v>
      </c>
      <c r="EHG452" s="72" t="s">
        <v>94</v>
      </c>
      <c r="EHH452" s="72" t="s">
        <v>94</v>
      </c>
      <c r="EHI452" s="72" t="s">
        <v>94</v>
      </c>
      <c r="EHJ452" s="72" t="s">
        <v>94</v>
      </c>
      <c r="EHK452" s="72" t="s">
        <v>94</v>
      </c>
      <c r="EHL452" s="72" t="s">
        <v>94</v>
      </c>
      <c r="EHM452" s="72" t="s">
        <v>94</v>
      </c>
      <c r="EHN452" s="72" t="s">
        <v>94</v>
      </c>
      <c r="EHO452" s="72" t="s">
        <v>94</v>
      </c>
      <c r="EHP452" s="72" t="s">
        <v>94</v>
      </c>
      <c r="EHQ452" s="72" t="s">
        <v>94</v>
      </c>
      <c r="EHR452" s="72" t="s">
        <v>94</v>
      </c>
      <c r="EHS452" s="72" t="s">
        <v>94</v>
      </c>
      <c r="EHT452" s="72" t="s">
        <v>94</v>
      </c>
      <c r="EHU452" s="72" t="s">
        <v>94</v>
      </c>
      <c r="EHV452" s="72" t="s">
        <v>94</v>
      </c>
      <c r="EHW452" s="72" t="s">
        <v>94</v>
      </c>
      <c r="EHX452" s="72" t="s">
        <v>94</v>
      </c>
      <c r="EHY452" s="72" t="s">
        <v>94</v>
      </c>
      <c r="EHZ452" s="72" t="s">
        <v>94</v>
      </c>
      <c r="EIA452" s="72" t="s">
        <v>94</v>
      </c>
      <c r="EIB452" s="72" t="s">
        <v>94</v>
      </c>
      <c r="EIC452" s="72" t="s">
        <v>94</v>
      </c>
      <c r="EID452" s="72" t="s">
        <v>94</v>
      </c>
      <c r="EIE452" s="72" t="s">
        <v>94</v>
      </c>
      <c r="EIF452" s="72" t="s">
        <v>94</v>
      </c>
      <c r="EIG452" s="72" t="s">
        <v>94</v>
      </c>
      <c r="EIH452" s="72" t="s">
        <v>94</v>
      </c>
      <c r="EII452" s="72" t="s">
        <v>94</v>
      </c>
      <c r="EIJ452" s="72" t="s">
        <v>94</v>
      </c>
      <c r="EIK452" s="72" t="s">
        <v>94</v>
      </c>
      <c r="EIL452" s="72" t="s">
        <v>94</v>
      </c>
      <c r="EIM452" s="72" t="s">
        <v>94</v>
      </c>
      <c r="EIN452" s="72" t="s">
        <v>94</v>
      </c>
      <c r="EIO452" s="72" t="s">
        <v>94</v>
      </c>
      <c r="EIP452" s="72" t="s">
        <v>94</v>
      </c>
      <c r="EIQ452" s="72" t="s">
        <v>94</v>
      </c>
      <c r="EIR452" s="72" t="s">
        <v>94</v>
      </c>
      <c r="EIS452" s="72" t="s">
        <v>94</v>
      </c>
      <c r="EIT452" s="72" t="s">
        <v>94</v>
      </c>
      <c r="EIU452" s="72" t="s">
        <v>94</v>
      </c>
      <c r="EIV452" s="72" t="s">
        <v>94</v>
      </c>
      <c r="EIW452" s="72" t="s">
        <v>94</v>
      </c>
      <c r="EIX452" s="72" t="s">
        <v>94</v>
      </c>
      <c r="EIY452" s="72" t="s">
        <v>94</v>
      </c>
      <c r="EIZ452" s="72" t="s">
        <v>94</v>
      </c>
      <c r="EJA452" s="72" t="s">
        <v>94</v>
      </c>
      <c r="EJB452" s="72" t="s">
        <v>94</v>
      </c>
      <c r="EJC452" s="72" t="s">
        <v>94</v>
      </c>
      <c r="EJD452" s="72" t="s">
        <v>94</v>
      </c>
      <c r="EJE452" s="72" t="s">
        <v>94</v>
      </c>
      <c r="EJF452" s="72" t="s">
        <v>94</v>
      </c>
      <c r="EJG452" s="72" t="s">
        <v>94</v>
      </c>
      <c r="EJH452" s="72" t="s">
        <v>94</v>
      </c>
      <c r="EJI452" s="72" t="s">
        <v>94</v>
      </c>
      <c r="EJJ452" s="72" t="s">
        <v>94</v>
      </c>
      <c r="EJK452" s="72" t="s">
        <v>94</v>
      </c>
      <c r="EJL452" s="72" t="s">
        <v>94</v>
      </c>
      <c r="EJM452" s="72" t="s">
        <v>94</v>
      </c>
      <c r="EJN452" s="72" t="s">
        <v>94</v>
      </c>
      <c r="EJO452" s="72" t="s">
        <v>94</v>
      </c>
      <c r="EJP452" s="72" t="s">
        <v>94</v>
      </c>
      <c r="EJQ452" s="72" t="s">
        <v>94</v>
      </c>
      <c r="EJR452" s="72" t="s">
        <v>94</v>
      </c>
      <c r="EJS452" s="72" t="s">
        <v>94</v>
      </c>
      <c r="EJT452" s="72" t="s">
        <v>94</v>
      </c>
      <c r="EJU452" s="72" t="s">
        <v>94</v>
      </c>
      <c r="EJV452" s="72" t="s">
        <v>94</v>
      </c>
      <c r="EJW452" s="72" t="s">
        <v>94</v>
      </c>
      <c r="EJX452" s="72" t="s">
        <v>94</v>
      </c>
      <c r="EJY452" s="72" t="s">
        <v>94</v>
      </c>
      <c r="EJZ452" s="72" t="s">
        <v>94</v>
      </c>
      <c r="EKA452" s="72" t="s">
        <v>94</v>
      </c>
      <c r="EKB452" s="72" t="s">
        <v>94</v>
      </c>
      <c r="EKC452" s="72" t="s">
        <v>94</v>
      </c>
      <c r="EKD452" s="72" t="s">
        <v>94</v>
      </c>
      <c r="EKE452" s="72" t="s">
        <v>94</v>
      </c>
      <c r="EKF452" s="72" t="s">
        <v>94</v>
      </c>
      <c r="EKG452" s="72" t="s">
        <v>94</v>
      </c>
      <c r="EKH452" s="72" t="s">
        <v>94</v>
      </c>
      <c r="EKI452" s="72" t="s">
        <v>94</v>
      </c>
      <c r="EKJ452" s="72" t="s">
        <v>94</v>
      </c>
      <c r="EKK452" s="72" t="s">
        <v>94</v>
      </c>
      <c r="EKL452" s="72" t="s">
        <v>94</v>
      </c>
      <c r="EKM452" s="72" t="s">
        <v>94</v>
      </c>
      <c r="EKN452" s="72" t="s">
        <v>94</v>
      </c>
      <c r="EKO452" s="72" t="s">
        <v>94</v>
      </c>
      <c r="EKP452" s="72" t="s">
        <v>94</v>
      </c>
      <c r="EKQ452" s="72" t="s">
        <v>94</v>
      </c>
      <c r="EKR452" s="72" t="s">
        <v>94</v>
      </c>
      <c r="EKS452" s="72" t="s">
        <v>94</v>
      </c>
      <c r="EKT452" s="72" t="s">
        <v>94</v>
      </c>
      <c r="EKU452" s="72" t="s">
        <v>94</v>
      </c>
      <c r="EKV452" s="72" t="s">
        <v>94</v>
      </c>
      <c r="EKW452" s="72" t="s">
        <v>94</v>
      </c>
      <c r="EKX452" s="72" t="s">
        <v>94</v>
      </c>
      <c r="EKY452" s="72" t="s">
        <v>94</v>
      </c>
      <c r="EKZ452" s="72" t="s">
        <v>94</v>
      </c>
      <c r="ELA452" s="72" t="s">
        <v>94</v>
      </c>
      <c r="ELB452" s="72" t="s">
        <v>94</v>
      </c>
      <c r="ELC452" s="72" t="s">
        <v>94</v>
      </c>
      <c r="ELD452" s="72" t="s">
        <v>94</v>
      </c>
      <c r="ELE452" s="72" t="s">
        <v>94</v>
      </c>
      <c r="ELF452" s="72" t="s">
        <v>94</v>
      </c>
      <c r="ELG452" s="72" t="s">
        <v>94</v>
      </c>
      <c r="ELH452" s="72" t="s">
        <v>94</v>
      </c>
      <c r="ELI452" s="72" t="s">
        <v>94</v>
      </c>
      <c r="ELJ452" s="72" t="s">
        <v>94</v>
      </c>
      <c r="ELK452" s="72" t="s">
        <v>94</v>
      </c>
      <c r="ELL452" s="72" t="s">
        <v>94</v>
      </c>
      <c r="ELM452" s="72" t="s">
        <v>94</v>
      </c>
      <c r="ELN452" s="72" t="s">
        <v>94</v>
      </c>
      <c r="ELO452" s="72" t="s">
        <v>94</v>
      </c>
      <c r="ELP452" s="72" t="s">
        <v>94</v>
      </c>
      <c r="ELQ452" s="72" t="s">
        <v>94</v>
      </c>
      <c r="ELR452" s="72" t="s">
        <v>94</v>
      </c>
      <c r="ELS452" s="72" t="s">
        <v>94</v>
      </c>
      <c r="ELT452" s="72" t="s">
        <v>94</v>
      </c>
      <c r="ELU452" s="72" t="s">
        <v>94</v>
      </c>
      <c r="ELV452" s="72" t="s">
        <v>94</v>
      </c>
      <c r="ELW452" s="72" t="s">
        <v>94</v>
      </c>
      <c r="ELX452" s="72" t="s">
        <v>94</v>
      </c>
      <c r="ELY452" s="72" t="s">
        <v>94</v>
      </c>
      <c r="ELZ452" s="72" t="s">
        <v>94</v>
      </c>
      <c r="EMA452" s="72" t="s">
        <v>94</v>
      </c>
      <c r="EMB452" s="72" t="s">
        <v>94</v>
      </c>
      <c r="EMC452" s="72" t="s">
        <v>94</v>
      </c>
      <c r="EMD452" s="72" t="s">
        <v>94</v>
      </c>
      <c r="EME452" s="72" t="s">
        <v>94</v>
      </c>
      <c r="EMF452" s="72" t="s">
        <v>94</v>
      </c>
      <c r="EMG452" s="72" t="s">
        <v>94</v>
      </c>
      <c r="EMH452" s="72" t="s">
        <v>94</v>
      </c>
      <c r="EMI452" s="72" t="s">
        <v>94</v>
      </c>
      <c r="EMJ452" s="72" t="s">
        <v>94</v>
      </c>
      <c r="EMK452" s="72" t="s">
        <v>94</v>
      </c>
      <c r="EML452" s="72" t="s">
        <v>94</v>
      </c>
      <c r="EMM452" s="72" t="s">
        <v>94</v>
      </c>
      <c r="EMN452" s="72" t="s">
        <v>94</v>
      </c>
      <c r="EMO452" s="72" t="s">
        <v>94</v>
      </c>
      <c r="EMP452" s="72" t="s">
        <v>94</v>
      </c>
      <c r="EMQ452" s="72" t="s">
        <v>94</v>
      </c>
      <c r="EMR452" s="72" t="s">
        <v>94</v>
      </c>
      <c r="EMS452" s="72" t="s">
        <v>94</v>
      </c>
      <c r="EMT452" s="72" t="s">
        <v>94</v>
      </c>
      <c r="EMU452" s="72" t="s">
        <v>94</v>
      </c>
      <c r="EMV452" s="72" t="s">
        <v>94</v>
      </c>
      <c r="EMW452" s="72" t="s">
        <v>94</v>
      </c>
      <c r="EMX452" s="72" t="s">
        <v>94</v>
      </c>
      <c r="EMY452" s="72" t="s">
        <v>94</v>
      </c>
      <c r="EMZ452" s="72" t="s">
        <v>94</v>
      </c>
      <c r="ENA452" s="72" t="s">
        <v>94</v>
      </c>
      <c r="ENB452" s="72" t="s">
        <v>94</v>
      </c>
      <c r="ENC452" s="72" t="s">
        <v>94</v>
      </c>
      <c r="END452" s="72" t="s">
        <v>94</v>
      </c>
      <c r="ENE452" s="72" t="s">
        <v>94</v>
      </c>
      <c r="ENF452" s="72" t="s">
        <v>94</v>
      </c>
      <c r="ENG452" s="72" t="s">
        <v>94</v>
      </c>
      <c r="ENH452" s="72" t="s">
        <v>94</v>
      </c>
      <c r="ENI452" s="72" t="s">
        <v>94</v>
      </c>
      <c r="ENJ452" s="72" t="s">
        <v>94</v>
      </c>
      <c r="ENK452" s="72" t="s">
        <v>94</v>
      </c>
      <c r="ENL452" s="72" t="s">
        <v>94</v>
      </c>
      <c r="ENM452" s="72" t="s">
        <v>94</v>
      </c>
      <c r="ENN452" s="72" t="s">
        <v>94</v>
      </c>
      <c r="ENO452" s="72" t="s">
        <v>94</v>
      </c>
      <c r="ENP452" s="72" t="s">
        <v>94</v>
      </c>
      <c r="ENQ452" s="72" t="s">
        <v>94</v>
      </c>
      <c r="ENR452" s="72" t="s">
        <v>94</v>
      </c>
      <c r="ENS452" s="72" t="s">
        <v>94</v>
      </c>
      <c r="ENT452" s="72" t="s">
        <v>94</v>
      </c>
      <c r="ENU452" s="72" t="s">
        <v>94</v>
      </c>
      <c r="ENV452" s="72" t="s">
        <v>94</v>
      </c>
      <c r="ENW452" s="72" t="s">
        <v>94</v>
      </c>
      <c r="ENX452" s="72" t="s">
        <v>94</v>
      </c>
      <c r="ENY452" s="72" t="s">
        <v>94</v>
      </c>
      <c r="ENZ452" s="72" t="s">
        <v>94</v>
      </c>
      <c r="EOA452" s="72" t="s">
        <v>94</v>
      </c>
      <c r="EOB452" s="72" t="s">
        <v>94</v>
      </c>
      <c r="EOC452" s="72" t="s">
        <v>94</v>
      </c>
      <c r="EOD452" s="72" t="s">
        <v>94</v>
      </c>
      <c r="EOE452" s="72" t="s">
        <v>94</v>
      </c>
      <c r="EOF452" s="72" t="s">
        <v>94</v>
      </c>
      <c r="EOG452" s="72" t="s">
        <v>94</v>
      </c>
      <c r="EOH452" s="72" t="s">
        <v>94</v>
      </c>
      <c r="EOI452" s="72" t="s">
        <v>94</v>
      </c>
      <c r="EOJ452" s="72" t="s">
        <v>94</v>
      </c>
      <c r="EOK452" s="72" t="s">
        <v>94</v>
      </c>
      <c r="EOL452" s="72" t="s">
        <v>94</v>
      </c>
      <c r="EOM452" s="72" t="s">
        <v>94</v>
      </c>
      <c r="EON452" s="72" t="s">
        <v>94</v>
      </c>
      <c r="EOO452" s="72" t="s">
        <v>94</v>
      </c>
      <c r="EOP452" s="72" t="s">
        <v>94</v>
      </c>
      <c r="EOQ452" s="72" t="s">
        <v>94</v>
      </c>
      <c r="EOR452" s="72" t="s">
        <v>94</v>
      </c>
      <c r="EOS452" s="72" t="s">
        <v>94</v>
      </c>
      <c r="EOT452" s="72" t="s">
        <v>94</v>
      </c>
      <c r="EOU452" s="72" t="s">
        <v>94</v>
      </c>
      <c r="EOV452" s="72" t="s">
        <v>94</v>
      </c>
      <c r="EOW452" s="72" t="s">
        <v>94</v>
      </c>
      <c r="EOX452" s="72" t="s">
        <v>94</v>
      </c>
      <c r="EOY452" s="72" t="s">
        <v>94</v>
      </c>
      <c r="EOZ452" s="72" t="s">
        <v>94</v>
      </c>
      <c r="EPA452" s="72" t="s">
        <v>94</v>
      </c>
      <c r="EPB452" s="72" t="s">
        <v>94</v>
      </c>
      <c r="EPC452" s="72" t="s">
        <v>94</v>
      </c>
      <c r="EPD452" s="72" t="s">
        <v>94</v>
      </c>
      <c r="EPE452" s="72" t="s">
        <v>94</v>
      </c>
      <c r="EPF452" s="72" t="s">
        <v>94</v>
      </c>
      <c r="EPG452" s="72" t="s">
        <v>94</v>
      </c>
      <c r="EPH452" s="72" t="s">
        <v>94</v>
      </c>
      <c r="EPI452" s="72" t="s">
        <v>94</v>
      </c>
      <c r="EPJ452" s="72" t="s">
        <v>94</v>
      </c>
      <c r="EPK452" s="72" t="s">
        <v>94</v>
      </c>
      <c r="EPL452" s="72" t="s">
        <v>94</v>
      </c>
      <c r="EPM452" s="72" t="s">
        <v>94</v>
      </c>
      <c r="EPN452" s="72" t="s">
        <v>94</v>
      </c>
      <c r="EPO452" s="72" t="s">
        <v>94</v>
      </c>
      <c r="EPP452" s="72" t="s">
        <v>94</v>
      </c>
      <c r="EPQ452" s="72" t="s">
        <v>94</v>
      </c>
      <c r="EPR452" s="72" t="s">
        <v>94</v>
      </c>
      <c r="EPS452" s="72" t="s">
        <v>94</v>
      </c>
      <c r="EPT452" s="72" t="s">
        <v>94</v>
      </c>
      <c r="EPU452" s="72" t="s">
        <v>94</v>
      </c>
      <c r="EPV452" s="72" t="s">
        <v>94</v>
      </c>
      <c r="EPW452" s="72" t="s">
        <v>94</v>
      </c>
      <c r="EPX452" s="72" t="s">
        <v>94</v>
      </c>
      <c r="EPY452" s="72" t="s">
        <v>94</v>
      </c>
      <c r="EPZ452" s="72" t="s">
        <v>94</v>
      </c>
      <c r="EQA452" s="72" t="s">
        <v>94</v>
      </c>
      <c r="EQB452" s="72" t="s">
        <v>94</v>
      </c>
      <c r="EQC452" s="72" t="s">
        <v>94</v>
      </c>
      <c r="EQD452" s="72" t="s">
        <v>94</v>
      </c>
      <c r="EQE452" s="72" t="s">
        <v>94</v>
      </c>
      <c r="EQF452" s="72" t="s">
        <v>94</v>
      </c>
      <c r="EQG452" s="72" t="s">
        <v>94</v>
      </c>
      <c r="EQH452" s="72" t="s">
        <v>94</v>
      </c>
      <c r="EQI452" s="72" t="s">
        <v>94</v>
      </c>
      <c r="EQJ452" s="72" t="s">
        <v>94</v>
      </c>
      <c r="EQK452" s="72" t="s">
        <v>94</v>
      </c>
      <c r="EQL452" s="72" t="s">
        <v>94</v>
      </c>
      <c r="EQM452" s="72" t="s">
        <v>94</v>
      </c>
      <c r="EQN452" s="72" t="s">
        <v>94</v>
      </c>
      <c r="EQO452" s="72" t="s">
        <v>94</v>
      </c>
      <c r="EQP452" s="72" t="s">
        <v>94</v>
      </c>
      <c r="EQQ452" s="72" t="s">
        <v>94</v>
      </c>
      <c r="EQR452" s="72" t="s">
        <v>94</v>
      </c>
      <c r="EQS452" s="72" t="s">
        <v>94</v>
      </c>
      <c r="EQT452" s="72" t="s">
        <v>94</v>
      </c>
      <c r="EQU452" s="72" t="s">
        <v>94</v>
      </c>
      <c r="EQV452" s="72" t="s">
        <v>94</v>
      </c>
      <c r="EQW452" s="72" t="s">
        <v>94</v>
      </c>
      <c r="EQX452" s="72" t="s">
        <v>94</v>
      </c>
      <c r="EQY452" s="72" t="s">
        <v>94</v>
      </c>
      <c r="EQZ452" s="72" t="s">
        <v>94</v>
      </c>
      <c r="ERA452" s="72" t="s">
        <v>94</v>
      </c>
      <c r="ERB452" s="72" t="s">
        <v>94</v>
      </c>
      <c r="ERC452" s="72" t="s">
        <v>94</v>
      </c>
      <c r="ERD452" s="72" t="s">
        <v>94</v>
      </c>
      <c r="ERE452" s="72" t="s">
        <v>94</v>
      </c>
      <c r="ERF452" s="72" t="s">
        <v>94</v>
      </c>
      <c r="ERG452" s="72" t="s">
        <v>94</v>
      </c>
      <c r="ERH452" s="72" t="s">
        <v>94</v>
      </c>
      <c r="ERI452" s="72" t="s">
        <v>94</v>
      </c>
      <c r="ERJ452" s="72" t="s">
        <v>94</v>
      </c>
      <c r="ERK452" s="72" t="s">
        <v>94</v>
      </c>
      <c r="ERL452" s="72" t="s">
        <v>94</v>
      </c>
      <c r="ERM452" s="72" t="s">
        <v>94</v>
      </c>
      <c r="ERN452" s="72" t="s">
        <v>94</v>
      </c>
      <c r="ERO452" s="72" t="s">
        <v>94</v>
      </c>
      <c r="ERP452" s="72" t="s">
        <v>94</v>
      </c>
      <c r="ERQ452" s="72" t="s">
        <v>94</v>
      </c>
      <c r="ERR452" s="72" t="s">
        <v>94</v>
      </c>
      <c r="ERS452" s="72" t="s">
        <v>94</v>
      </c>
      <c r="ERT452" s="72" t="s">
        <v>94</v>
      </c>
      <c r="ERU452" s="72" t="s">
        <v>94</v>
      </c>
      <c r="ERV452" s="72" t="s">
        <v>94</v>
      </c>
      <c r="ERW452" s="72" t="s">
        <v>94</v>
      </c>
      <c r="ERX452" s="72" t="s">
        <v>94</v>
      </c>
      <c r="ERY452" s="72" t="s">
        <v>94</v>
      </c>
      <c r="ERZ452" s="72" t="s">
        <v>94</v>
      </c>
      <c r="ESA452" s="72" t="s">
        <v>94</v>
      </c>
      <c r="ESB452" s="72" t="s">
        <v>94</v>
      </c>
      <c r="ESC452" s="72" t="s">
        <v>94</v>
      </c>
      <c r="ESD452" s="72" t="s">
        <v>94</v>
      </c>
      <c r="ESE452" s="72" t="s">
        <v>94</v>
      </c>
      <c r="ESF452" s="72" t="s">
        <v>94</v>
      </c>
      <c r="ESG452" s="72" t="s">
        <v>94</v>
      </c>
      <c r="ESH452" s="72" t="s">
        <v>94</v>
      </c>
      <c r="ESI452" s="72" t="s">
        <v>94</v>
      </c>
      <c r="ESJ452" s="72" t="s">
        <v>94</v>
      </c>
      <c r="ESK452" s="72" t="s">
        <v>94</v>
      </c>
      <c r="ESL452" s="72" t="s">
        <v>94</v>
      </c>
      <c r="ESM452" s="72" t="s">
        <v>94</v>
      </c>
      <c r="ESN452" s="72" t="s">
        <v>94</v>
      </c>
      <c r="ESO452" s="72" t="s">
        <v>94</v>
      </c>
      <c r="ESP452" s="72" t="s">
        <v>94</v>
      </c>
      <c r="ESQ452" s="72" t="s">
        <v>94</v>
      </c>
      <c r="ESR452" s="72" t="s">
        <v>94</v>
      </c>
      <c r="ESS452" s="72" t="s">
        <v>94</v>
      </c>
      <c r="EST452" s="72" t="s">
        <v>94</v>
      </c>
      <c r="ESU452" s="72" t="s">
        <v>94</v>
      </c>
      <c r="ESV452" s="72" t="s">
        <v>94</v>
      </c>
      <c r="ESW452" s="72" t="s">
        <v>94</v>
      </c>
      <c r="ESX452" s="72" t="s">
        <v>94</v>
      </c>
      <c r="ESY452" s="72" t="s">
        <v>94</v>
      </c>
      <c r="ESZ452" s="72" t="s">
        <v>94</v>
      </c>
      <c r="ETA452" s="72" t="s">
        <v>94</v>
      </c>
      <c r="ETB452" s="72" t="s">
        <v>94</v>
      </c>
      <c r="ETC452" s="72" t="s">
        <v>94</v>
      </c>
      <c r="ETD452" s="72" t="s">
        <v>94</v>
      </c>
      <c r="ETE452" s="72" t="s">
        <v>94</v>
      </c>
      <c r="ETF452" s="72" t="s">
        <v>94</v>
      </c>
      <c r="ETG452" s="72" t="s">
        <v>94</v>
      </c>
      <c r="ETH452" s="72" t="s">
        <v>94</v>
      </c>
      <c r="ETI452" s="72" t="s">
        <v>94</v>
      </c>
      <c r="ETJ452" s="72" t="s">
        <v>94</v>
      </c>
      <c r="ETK452" s="72" t="s">
        <v>94</v>
      </c>
      <c r="ETL452" s="72" t="s">
        <v>94</v>
      </c>
      <c r="ETM452" s="72" t="s">
        <v>94</v>
      </c>
      <c r="ETN452" s="72" t="s">
        <v>94</v>
      </c>
      <c r="ETO452" s="72" t="s">
        <v>94</v>
      </c>
      <c r="ETP452" s="72" t="s">
        <v>94</v>
      </c>
      <c r="ETQ452" s="72" t="s">
        <v>94</v>
      </c>
      <c r="ETR452" s="72" t="s">
        <v>94</v>
      </c>
      <c r="ETS452" s="72" t="s">
        <v>94</v>
      </c>
      <c r="ETT452" s="72" t="s">
        <v>94</v>
      </c>
      <c r="ETU452" s="72" t="s">
        <v>94</v>
      </c>
      <c r="ETV452" s="72" t="s">
        <v>94</v>
      </c>
      <c r="ETW452" s="72" t="s">
        <v>94</v>
      </c>
      <c r="ETX452" s="72" t="s">
        <v>94</v>
      </c>
      <c r="ETY452" s="72" t="s">
        <v>94</v>
      </c>
      <c r="ETZ452" s="72" t="s">
        <v>94</v>
      </c>
      <c r="EUA452" s="72" t="s">
        <v>94</v>
      </c>
      <c r="EUB452" s="72" t="s">
        <v>94</v>
      </c>
      <c r="EUC452" s="72" t="s">
        <v>94</v>
      </c>
      <c r="EUD452" s="72" t="s">
        <v>94</v>
      </c>
      <c r="EUE452" s="72" t="s">
        <v>94</v>
      </c>
      <c r="EUF452" s="72" t="s">
        <v>94</v>
      </c>
      <c r="EUG452" s="72" t="s">
        <v>94</v>
      </c>
      <c r="EUH452" s="72" t="s">
        <v>94</v>
      </c>
      <c r="EUI452" s="72" t="s">
        <v>94</v>
      </c>
      <c r="EUJ452" s="72" t="s">
        <v>94</v>
      </c>
      <c r="EUK452" s="72" t="s">
        <v>94</v>
      </c>
      <c r="EUL452" s="72" t="s">
        <v>94</v>
      </c>
      <c r="EUM452" s="72" t="s">
        <v>94</v>
      </c>
      <c r="EUN452" s="72" t="s">
        <v>94</v>
      </c>
      <c r="EUO452" s="72" t="s">
        <v>94</v>
      </c>
      <c r="EUP452" s="72" t="s">
        <v>94</v>
      </c>
      <c r="EUQ452" s="72" t="s">
        <v>94</v>
      </c>
      <c r="EUR452" s="72" t="s">
        <v>94</v>
      </c>
      <c r="EUS452" s="72" t="s">
        <v>94</v>
      </c>
      <c r="EUT452" s="72" t="s">
        <v>94</v>
      </c>
      <c r="EUU452" s="72" t="s">
        <v>94</v>
      </c>
      <c r="EUV452" s="72" t="s">
        <v>94</v>
      </c>
      <c r="EUW452" s="72" t="s">
        <v>94</v>
      </c>
      <c r="EUX452" s="72" t="s">
        <v>94</v>
      </c>
      <c r="EUY452" s="72" t="s">
        <v>94</v>
      </c>
      <c r="EUZ452" s="72" t="s">
        <v>94</v>
      </c>
      <c r="EVA452" s="72" t="s">
        <v>94</v>
      </c>
      <c r="EVB452" s="72" t="s">
        <v>94</v>
      </c>
      <c r="EVC452" s="72" t="s">
        <v>94</v>
      </c>
      <c r="EVD452" s="72" t="s">
        <v>94</v>
      </c>
      <c r="EVE452" s="72" t="s">
        <v>94</v>
      </c>
      <c r="EVF452" s="72" t="s">
        <v>94</v>
      </c>
      <c r="EVG452" s="72" t="s">
        <v>94</v>
      </c>
      <c r="EVH452" s="72" t="s">
        <v>94</v>
      </c>
      <c r="EVI452" s="72" t="s">
        <v>94</v>
      </c>
      <c r="EVJ452" s="72" t="s">
        <v>94</v>
      </c>
      <c r="EVK452" s="72" t="s">
        <v>94</v>
      </c>
      <c r="EVL452" s="72" t="s">
        <v>94</v>
      </c>
      <c r="EVM452" s="72" t="s">
        <v>94</v>
      </c>
      <c r="EVN452" s="72" t="s">
        <v>94</v>
      </c>
      <c r="EVO452" s="72" t="s">
        <v>94</v>
      </c>
      <c r="EVP452" s="72" t="s">
        <v>94</v>
      </c>
      <c r="EVQ452" s="72" t="s">
        <v>94</v>
      </c>
      <c r="EVR452" s="72" t="s">
        <v>94</v>
      </c>
      <c r="EVS452" s="72" t="s">
        <v>94</v>
      </c>
      <c r="EVT452" s="72" t="s">
        <v>94</v>
      </c>
      <c r="EVU452" s="72" t="s">
        <v>94</v>
      </c>
      <c r="EVV452" s="72" t="s">
        <v>94</v>
      </c>
      <c r="EVW452" s="72" t="s">
        <v>94</v>
      </c>
      <c r="EVX452" s="72" t="s">
        <v>94</v>
      </c>
      <c r="EVY452" s="72" t="s">
        <v>94</v>
      </c>
      <c r="EVZ452" s="72" t="s">
        <v>94</v>
      </c>
      <c r="EWA452" s="72" t="s">
        <v>94</v>
      </c>
      <c r="EWB452" s="72" t="s">
        <v>94</v>
      </c>
      <c r="EWC452" s="72" t="s">
        <v>94</v>
      </c>
      <c r="EWD452" s="72" t="s">
        <v>94</v>
      </c>
      <c r="EWE452" s="72" t="s">
        <v>94</v>
      </c>
      <c r="EWF452" s="72" t="s">
        <v>94</v>
      </c>
      <c r="EWG452" s="72" t="s">
        <v>94</v>
      </c>
      <c r="EWH452" s="72" t="s">
        <v>94</v>
      </c>
      <c r="EWI452" s="72" t="s">
        <v>94</v>
      </c>
      <c r="EWJ452" s="72" t="s">
        <v>94</v>
      </c>
      <c r="EWK452" s="72" t="s">
        <v>94</v>
      </c>
      <c r="EWL452" s="72" t="s">
        <v>94</v>
      </c>
      <c r="EWM452" s="72" t="s">
        <v>94</v>
      </c>
      <c r="EWN452" s="72" t="s">
        <v>94</v>
      </c>
      <c r="EWO452" s="72" t="s">
        <v>94</v>
      </c>
      <c r="EWP452" s="72" t="s">
        <v>94</v>
      </c>
      <c r="EWQ452" s="72" t="s">
        <v>94</v>
      </c>
      <c r="EWR452" s="72" t="s">
        <v>94</v>
      </c>
      <c r="EWS452" s="72" t="s">
        <v>94</v>
      </c>
      <c r="EWT452" s="72" t="s">
        <v>94</v>
      </c>
      <c r="EWU452" s="72" t="s">
        <v>94</v>
      </c>
      <c r="EWV452" s="72" t="s">
        <v>94</v>
      </c>
      <c r="EWW452" s="72" t="s">
        <v>94</v>
      </c>
      <c r="EWX452" s="72" t="s">
        <v>94</v>
      </c>
      <c r="EWY452" s="72" t="s">
        <v>94</v>
      </c>
      <c r="EWZ452" s="72" t="s">
        <v>94</v>
      </c>
      <c r="EXA452" s="72" t="s">
        <v>94</v>
      </c>
      <c r="EXB452" s="72" t="s">
        <v>94</v>
      </c>
      <c r="EXC452" s="72" t="s">
        <v>94</v>
      </c>
      <c r="EXD452" s="72" t="s">
        <v>94</v>
      </c>
      <c r="EXE452" s="72" t="s">
        <v>94</v>
      </c>
      <c r="EXF452" s="72" t="s">
        <v>94</v>
      </c>
      <c r="EXG452" s="72" t="s">
        <v>94</v>
      </c>
      <c r="EXH452" s="72" t="s">
        <v>94</v>
      </c>
      <c r="EXI452" s="72" t="s">
        <v>94</v>
      </c>
      <c r="EXJ452" s="72" t="s">
        <v>94</v>
      </c>
      <c r="EXK452" s="72" t="s">
        <v>94</v>
      </c>
      <c r="EXL452" s="72" t="s">
        <v>94</v>
      </c>
      <c r="EXM452" s="72" t="s">
        <v>94</v>
      </c>
      <c r="EXN452" s="72" t="s">
        <v>94</v>
      </c>
      <c r="EXO452" s="72" t="s">
        <v>94</v>
      </c>
      <c r="EXP452" s="72" t="s">
        <v>94</v>
      </c>
      <c r="EXQ452" s="72" t="s">
        <v>94</v>
      </c>
      <c r="EXR452" s="72" t="s">
        <v>94</v>
      </c>
      <c r="EXS452" s="72" t="s">
        <v>94</v>
      </c>
      <c r="EXT452" s="72" t="s">
        <v>94</v>
      </c>
      <c r="EXU452" s="72" t="s">
        <v>94</v>
      </c>
      <c r="EXV452" s="72" t="s">
        <v>94</v>
      </c>
      <c r="EXW452" s="72" t="s">
        <v>94</v>
      </c>
      <c r="EXX452" s="72" t="s">
        <v>94</v>
      </c>
      <c r="EXY452" s="72" t="s">
        <v>94</v>
      </c>
      <c r="EXZ452" s="72" t="s">
        <v>94</v>
      </c>
      <c r="EYA452" s="72" t="s">
        <v>94</v>
      </c>
      <c r="EYB452" s="72" t="s">
        <v>94</v>
      </c>
      <c r="EYC452" s="72" t="s">
        <v>94</v>
      </c>
      <c r="EYD452" s="72" t="s">
        <v>94</v>
      </c>
      <c r="EYE452" s="72" t="s">
        <v>94</v>
      </c>
      <c r="EYF452" s="72" t="s">
        <v>94</v>
      </c>
      <c r="EYG452" s="72" t="s">
        <v>94</v>
      </c>
      <c r="EYH452" s="72" t="s">
        <v>94</v>
      </c>
      <c r="EYI452" s="72" t="s">
        <v>94</v>
      </c>
      <c r="EYJ452" s="72" t="s">
        <v>94</v>
      </c>
      <c r="EYK452" s="72" t="s">
        <v>94</v>
      </c>
      <c r="EYL452" s="72" t="s">
        <v>94</v>
      </c>
      <c r="EYM452" s="72" t="s">
        <v>94</v>
      </c>
      <c r="EYN452" s="72" t="s">
        <v>94</v>
      </c>
      <c r="EYO452" s="72" t="s">
        <v>94</v>
      </c>
      <c r="EYP452" s="72" t="s">
        <v>94</v>
      </c>
      <c r="EYQ452" s="72" t="s">
        <v>94</v>
      </c>
      <c r="EYR452" s="72" t="s">
        <v>94</v>
      </c>
      <c r="EYS452" s="72" t="s">
        <v>94</v>
      </c>
      <c r="EYT452" s="72" t="s">
        <v>94</v>
      </c>
      <c r="EYU452" s="72" t="s">
        <v>94</v>
      </c>
      <c r="EYV452" s="72" t="s">
        <v>94</v>
      </c>
      <c r="EYW452" s="72" t="s">
        <v>94</v>
      </c>
      <c r="EYX452" s="72" t="s">
        <v>94</v>
      </c>
      <c r="EYY452" s="72" t="s">
        <v>94</v>
      </c>
      <c r="EYZ452" s="72" t="s">
        <v>94</v>
      </c>
      <c r="EZA452" s="72" t="s">
        <v>94</v>
      </c>
      <c r="EZB452" s="72" t="s">
        <v>94</v>
      </c>
      <c r="EZC452" s="72" t="s">
        <v>94</v>
      </c>
      <c r="EZD452" s="72" t="s">
        <v>94</v>
      </c>
      <c r="EZE452" s="72" t="s">
        <v>94</v>
      </c>
      <c r="EZF452" s="72" t="s">
        <v>94</v>
      </c>
      <c r="EZG452" s="72" t="s">
        <v>94</v>
      </c>
      <c r="EZH452" s="72" t="s">
        <v>94</v>
      </c>
      <c r="EZI452" s="72" t="s">
        <v>94</v>
      </c>
      <c r="EZJ452" s="72" t="s">
        <v>94</v>
      </c>
      <c r="EZK452" s="72" t="s">
        <v>94</v>
      </c>
      <c r="EZL452" s="72" t="s">
        <v>94</v>
      </c>
      <c r="EZM452" s="72" t="s">
        <v>94</v>
      </c>
      <c r="EZN452" s="72" t="s">
        <v>94</v>
      </c>
      <c r="EZO452" s="72" t="s">
        <v>94</v>
      </c>
      <c r="EZP452" s="72" t="s">
        <v>94</v>
      </c>
      <c r="EZQ452" s="72" t="s">
        <v>94</v>
      </c>
      <c r="EZR452" s="72" t="s">
        <v>94</v>
      </c>
      <c r="EZS452" s="72" t="s">
        <v>94</v>
      </c>
      <c r="EZT452" s="72" t="s">
        <v>94</v>
      </c>
      <c r="EZU452" s="72" t="s">
        <v>94</v>
      </c>
      <c r="EZV452" s="72" t="s">
        <v>94</v>
      </c>
      <c r="EZW452" s="72" t="s">
        <v>94</v>
      </c>
      <c r="EZX452" s="72" t="s">
        <v>94</v>
      </c>
      <c r="EZY452" s="72" t="s">
        <v>94</v>
      </c>
      <c r="EZZ452" s="72" t="s">
        <v>94</v>
      </c>
      <c r="FAA452" s="72" t="s">
        <v>94</v>
      </c>
      <c r="FAB452" s="72" t="s">
        <v>94</v>
      </c>
      <c r="FAC452" s="72" t="s">
        <v>94</v>
      </c>
      <c r="FAD452" s="72" t="s">
        <v>94</v>
      </c>
      <c r="FAE452" s="72" t="s">
        <v>94</v>
      </c>
      <c r="FAF452" s="72" t="s">
        <v>94</v>
      </c>
      <c r="FAG452" s="72" t="s">
        <v>94</v>
      </c>
      <c r="FAH452" s="72" t="s">
        <v>94</v>
      </c>
      <c r="FAI452" s="72" t="s">
        <v>94</v>
      </c>
      <c r="FAJ452" s="72" t="s">
        <v>94</v>
      </c>
      <c r="FAK452" s="72" t="s">
        <v>94</v>
      </c>
      <c r="FAL452" s="72" t="s">
        <v>94</v>
      </c>
      <c r="FAM452" s="72" t="s">
        <v>94</v>
      </c>
      <c r="FAN452" s="72" t="s">
        <v>94</v>
      </c>
      <c r="FAO452" s="72" t="s">
        <v>94</v>
      </c>
      <c r="FAP452" s="72" t="s">
        <v>94</v>
      </c>
      <c r="FAQ452" s="72" t="s">
        <v>94</v>
      </c>
      <c r="FAR452" s="72" t="s">
        <v>94</v>
      </c>
      <c r="FAS452" s="72" t="s">
        <v>94</v>
      </c>
      <c r="FAT452" s="72" t="s">
        <v>94</v>
      </c>
      <c r="FAU452" s="72" t="s">
        <v>94</v>
      </c>
      <c r="FAV452" s="72" t="s">
        <v>94</v>
      </c>
      <c r="FAW452" s="72" t="s">
        <v>94</v>
      </c>
      <c r="FAX452" s="72" t="s">
        <v>94</v>
      </c>
      <c r="FAY452" s="72" t="s">
        <v>94</v>
      </c>
      <c r="FAZ452" s="72" t="s">
        <v>94</v>
      </c>
      <c r="FBA452" s="72" t="s">
        <v>94</v>
      </c>
      <c r="FBB452" s="72" t="s">
        <v>94</v>
      </c>
      <c r="FBC452" s="72" t="s">
        <v>94</v>
      </c>
      <c r="FBD452" s="72" t="s">
        <v>94</v>
      </c>
      <c r="FBE452" s="72" t="s">
        <v>94</v>
      </c>
      <c r="FBF452" s="72" t="s">
        <v>94</v>
      </c>
      <c r="FBG452" s="72" t="s">
        <v>94</v>
      </c>
      <c r="FBH452" s="72" t="s">
        <v>94</v>
      </c>
      <c r="FBI452" s="72" t="s">
        <v>94</v>
      </c>
      <c r="FBJ452" s="72" t="s">
        <v>94</v>
      </c>
      <c r="FBK452" s="72" t="s">
        <v>94</v>
      </c>
      <c r="FBL452" s="72" t="s">
        <v>94</v>
      </c>
      <c r="FBM452" s="72" t="s">
        <v>94</v>
      </c>
      <c r="FBN452" s="72" t="s">
        <v>94</v>
      </c>
      <c r="FBO452" s="72" t="s">
        <v>94</v>
      </c>
      <c r="FBP452" s="72" t="s">
        <v>94</v>
      </c>
      <c r="FBQ452" s="72" t="s">
        <v>94</v>
      </c>
      <c r="FBR452" s="72" t="s">
        <v>94</v>
      </c>
      <c r="FBS452" s="72" t="s">
        <v>94</v>
      </c>
      <c r="FBT452" s="72" t="s">
        <v>94</v>
      </c>
      <c r="FBU452" s="72" t="s">
        <v>94</v>
      </c>
      <c r="FBV452" s="72" t="s">
        <v>94</v>
      </c>
      <c r="FBW452" s="72" t="s">
        <v>94</v>
      </c>
      <c r="FBX452" s="72" t="s">
        <v>94</v>
      </c>
      <c r="FBY452" s="72" t="s">
        <v>94</v>
      </c>
      <c r="FBZ452" s="72" t="s">
        <v>94</v>
      </c>
      <c r="FCA452" s="72" t="s">
        <v>94</v>
      </c>
      <c r="FCB452" s="72" t="s">
        <v>94</v>
      </c>
      <c r="FCC452" s="72" t="s">
        <v>94</v>
      </c>
      <c r="FCD452" s="72" t="s">
        <v>94</v>
      </c>
      <c r="FCE452" s="72" t="s">
        <v>94</v>
      </c>
      <c r="FCF452" s="72" t="s">
        <v>94</v>
      </c>
      <c r="FCG452" s="72" t="s">
        <v>94</v>
      </c>
      <c r="FCH452" s="72" t="s">
        <v>94</v>
      </c>
      <c r="FCI452" s="72" t="s">
        <v>94</v>
      </c>
      <c r="FCJ452" s="72" t="s">
        <v>94</v>
      </c>
      <c r="FCK452" s="72" t="s">
        <v>94</v>
      </c>
      <c r="FCL452" s="72" t="s">
        <v>94</v>
      </c>
      <c r="FCM452" s="72" t="s">
        <v>94</v>
      </c>
      <c r="FCN452" s="72" t="s">
        <v>94</v>
      </c>
      <c r="FCO452" s="72" t="s">
        <v>94</v>
      </c>
      <c r="FCP452" s="72" t="s">
        <v>94</v>
      </c>
      <c r="FCQ452" s="72" t="s">
        <v>94</v>
      </c>
      <c r="FCR452" s="72" t="s">
        <v>94</v>
      </c>
      <c r="FCS452" s="72" t="s">
        <v>94</v>
      </c>
      <c r="FCT452" s="72" t="s">
        <v>94</v>
      </c>
      <c r="FCU452" s="72" t="s">
        <v>94</v>
      </c>
      <c r="FCV452" s="72" t="s">
        <v>94</v>
      </c>
      <c r="FCW452" s="72" t="s">
        <v>94</v>
      </c>
      <c r="FCX452" s="72" t="s">
        <v>94</v>
      </c>
      <c r="FCY452" s="72" t="s">
        <v>94</v>
      </c>
      <c r="FCZ452" s="72" t="s">
        <v>94</v>
      </c>
      <c r="FDA452" s="72" t="s">
        <v>94</v>
      </c>
      <c r="FDB452" s="72" t="s">
        <v>94</v>
      </c>
      <c r="FDC452" s="72" t="s">
        <v>94</v>
      </c>
      <c r="FDD452" s="72" t="s">
        <v>94</v>
      </c>
      <c r="FDE452" s="72" t="s">
        <v>94</v>
      </c>
      <c r="FDF452" s="72" t="s">
        <v>94</v>
      </c>
      <c r="FDG452" s="72" t="s">
        <v>94</v>
      </c>
      <c r="FDH452" s="72" t="s">
        <v>94</v>
      </c>
      <c r="FDI452" s="72" t="s">
        <v>94</v>
      </c>
      <c r="FDJ452" s="72" t="s">
        <v>94</v>
      </c>
      <c r="FDK452" s="72" t="s">
        <v>94</v>
      </c>
      <c r="FDL452" s="72" t="s">
        <v>94</v>
      </c>
      <c r="FDM452" s="72" t="s">
        <v>94</v>
      </c>
      <c r="FDN452" s="72" t="s">
        <v>94</v>
      </c>
      <c r="FDO452" s="72" t="s">
        <v>94</v>
      </c>
      <c r="FDP452" s="72" t="s">
        <v>94</v>
      </c>
      <c r="FDQ452" s="72" t="s">
        <v>94</v>
      </c>
      <c r="FDR452" s="72" t="s">
        <v>94</v>
      </c>
      <c r="FDS452" s="72" t="s">
        <v>94</v>
      </c>
      <c r="FDT452" s="72" t="s">
        <v>94</v>
      </c>
      <c r="FDU452" s="72" t="s">
        <v>94</v>
      </c>
      <c r="FDV452" s="72" t="s">
        <v>94</v>
      </c>
      <c r="FDW452" s="72" t="s">
        <v>94</v>
      </c>
      <c r="FDX452" s="72" t="s">
        <v>94</v>
      </c>
      <c r="FDY452" s="72" t="s">
        <v>94</v>
      </c>
      <c r="FDZ452" s="72" t="s">
        <v>94</v>
      </c>
      <c r="FEA452" s="72" t="s">
        <v>94</v>
      </c>
      <c r="FEB452" s="72" t="s">
        <v>94</v>
      </c>
      <c r="FEC452" s="72" t="s">
        <v>94</v>
      </c>
      <c r="FED452" s="72" t="s">
        <v>94</v>
      </c>
      <c r="FEE452" s="72" t="s">
        <v>94</v>
      </c>
      <c r="FEF452" s="72" t="s">
        <v>94</v>
      </c>
      <c r="FEG452" s="72" t="s">
        <v>94</v>
      </c>
      <c r="FEH452" s="72" t="s">
        <v>94</v>
      </c>
      <c r="FEI452" s="72" t="s">
        <v>94</v>
      </c>
      <c r="FEJ452" s="72" t="s">
        <v>94</v>
      </c>
      <c r="FEK452" s="72" t="s">
        <v>94</v>
      </c>
      <c r="FEL452" s="72" t="s">
        <v>94</v>
      </c>
      <c r="FEM452" s="72" t="s">
        <v>94</v>
      </c>
      <c r="FEN452" s="72" t="s">
        <v>94</v>
      </c>
      <c r="FEO452" s="72" t="s">
        <v>94</v>
      </c>
      <c r="FEP452" s="72" t="s">
        <v>94</v>
      </c>
      <c r="FEQ452" s="72" t="s">
        <v>94</v>
      </c>
      <c r="FER452" s="72" t="s">
        <v>94</v>
      </c>
      <c r="FES452" s="72" t="s">
        <v>94</v>
      </c>
      <c r="FET452" s="72" t="s">
        <v>94</v>
      </c>
      <c r="FEU452" s="72" t="s">
        <v>94</v>
      </c>
      <c r="FEV452" s="72" t="s">
        <v>94</v>
      </c>
      <c r="FEW452" s="72" t="s">
        <v>94</v>
      </c>
      <c r="FEX452" s="72" t="s">
        <v>94</v>
      </c>
      <c r="FEY452" s="72" t="s">
        <v>94</v>
      </c>
      <c r="FEZ452" s="72" t="s">
        <v>94</v>
      </c>
      <c r="FFA452" s="72" t="s">
        <v>94</v>
      </c>
      <c r="FFB452" s="72" t="s">
        <v>94</v>
      </c>
      <c r="FFC452" s="72" t="s">
        <v>94</v>
      </c>
      <c r="FFD452" s="72" t="s">
        <v>94</v>
      </c>
      <c r="FFE452" s="72" t="s">
        <v>94</v>
      </c>
      <c r="FFF452" s="72" t="s">
        <v>94</v>
      </c>
      <c r="FFG452" s="72" t="s">
        <v>94</v>
      </c>
      <c r="FFH452" s="72" t="s">
        <v>94</v>
      </c>
      <c r="FFI452" s="72" t="s">
        <v>94</v>
      </c>
      <c r="FFJ452" s="72" t="s">
        <v>94</v>
      </c>
      <c r="FFK452" s="72" t="s">
        <v>94</v>
      </c>
      <c r="FFL452" s="72" t="s">
        <v>94</v>
      </c>
      <c r="FFM452" s="72" t="s">
        <v>94</v>
      </c>
      <c r="FFN452" s="72" t="s">
        <v>94</v>
      </c>
      <c r="FFO452" s="72" t="s">
        <v>94</v>
      </c>
      <c r="FFP452" s="72" t="s">
        <v>94</v>
      </c>
      <c r="FFQ452" s="72" t="s">
        <v>94</v>
      </c>
      <c r="FFR452" s="72" t="s">
        <v>94</v>
      </c>
      <c r="FFS452" s="72" t="s">
        <v>94</v>
      </c>
      <c r="FFT452" s="72" t="s">
        <v>94</v>
      </c>
      <c r="FFU452" s="72" t="s">
        <v>94</v>
      </c>
      <c r="FFV452" s="72" t="s">
        <v>94</v>
      </c>
      <c r="FFW452" s="72" t="s">
        <v>94</v>
      </c>
      <c r="FFX452" s="72" t="s">
        <v>94</v>
      </c>
      <c r="FFY452" s="72" t="s">
        <v>94</v>
      </c>
      <c r="FFZ452" s="72" t="s">
        <v>94</v>
      </c>
      <c r="FGA452" s="72" t="s">
        <v>94</v>
      </c>
      <c r="FGB452" s="72" t="s">
        <v>94</v>
      </c>
      <c r="FGC452" s="72" t="s">
        <v>94</v>
      </c>
      <c r="FGD452" s="72" t="s">
        <v>94</v>
      </c>
      <c r="FGE452" s="72" t="s">
        <v>94</v>
      </c>
      <c r="FGF452" s="72" t="s">
        <v>94</v>
      </c>
      <c r="FGG452" s="72" t="s">
        <v>94</v>
      </c>
      <c r="FGH452" s="72" t="s">
        <v>94</v>
      </c>
      <c r="FGI452" s="72" t="s">
        <v>94</v>
      </c>
      <c r="FGJ452" s="72" t="s">
        <v>94</v>
      </c>
      <c r="FGK452" s="72" t="s">
        <v>94</v>
      </c>
      <c r="FGL452" s="72" t="s">
        <v>94</v>
      </c>
      <c r="FGM452" s="72" t="s">
        <v>94</v>
      </c>
      <c r="FGN452" s="72" t="s">
        <v>94</v>
      </c>
      <c r="FGO452" s="72" t="s">
        <v>94</v>
      </c>
      <c r="FGP452" s="72" t="s">
        <v>94</v>
      </c>
      <c r="FGQ452" s="72" t="s">
        <v>94</v>
      </c>
      <c r="FGR452" s="72" t="s">
        <v>94</v>
      </c>
      <c r="FGS452" s="72" t="s">
        <v>94</v>
      </c>
      <c r="FGT452" s="72" t="s">
        <v>94</v>
      </c>
      <c r="FGU452" s="72" t="s">
        <v>94</v>
      </c>
      <c r="FGV452" s="72" t="s">
        <v>94</v>
      </c>
      <c r="FGW452" s="72" t="s">
        <v>94</v>
      </c>
      <c r="FGX452" s="72" t="s">
        <v>94</v>
      </c>
      <c r="FGY452" s="72" t="s">
        <v>94</v>
      </c>
      <c r="FGZ452" s="72" t="s">
        <v>94</v>
      </c>
      <c r="FHA452" s="72" t="s">
        <v>94</v>
      </c>
      <c r="FHB452" s="72" t="s">
        <v>94</v>
      </c>
      <c r="FHC452" s="72" t="s">
        <v>94</v>
      </c>
      <c r="FHD452" s="72" t="s">
        <v>94</v>
      </c>
      <c r="FHE452" s="72" t="s">
        <v>94</v>
      </c>
      <c r="FHF452" s="72" t="s">
        <v>94</v>
      </c>
      <c r="FHG452" s="72" t="s">
        <v>94</v>
      </c>
      <c r="FHH452" s="72" t="s">
        <v>94</v>
      </c>
      <c r="FHI452" s="72" t="s">
        <v>94</v>
      </c>
      <c r="FHJ452" s="72" t="s">
        <v>94</v>
      </c>
      <c r="FHK452" s="72" t="s">
        <v>94</v>
      </c>
      <c r="FHL452" s="72" t="s">
        <v>94</v>
      </c>
      <c r="FHM452" s="72" t="s">
        <v>94</v>
      </c>
      <c r="FHN452" s="72" t="s">
        <v>94</v>
      </c>
      <c r="FHO452" s="72" t="s">
        <v>94</v>
      </c>
      <c r="FHP452" s="72" t="s">
        <v>94</v>
      </c>
      <c r="FHQ452" s="72" t="s">
        <v>94</v>
      </c>
      <c r="FHR452" s="72" t="s">
        <v>94</v>
      </c>
      <c r="FHS452" s="72" t="s">
        <v>94</v>
      </c>
      <c r="FHT452" s="72" t="s">
        <v>94</v>
      </c>
      <c r="FHU452" s="72" t="s">
        <v>94</v>
      </c>
      <c r="FHV452" s="72" t="s">
        <v>94</v>
      </c>
      <c r="FHW452" s="72" t="s">
        <v>94</v>
      </c>
      <c r="FHX452" s="72" t="s">
        <v>94</v>
      </c>
      <c r="FHY452" s="72" t="s">
        <v>94</v>
      </c>
      <c r="FHZ452" s="72" t="s">
        <v>94</v>
      </c>
      <c r="FIA452" s="72" t="s">
        <v>94</v>
      </c>
      <c r="FIB452" s="72" t="s">
        <v>94</v>
      </c>
      <c r="FIC452" s="72" t="s">
        <v>94</v>
      </c>
      <c r="FID452" s="72" t="s">
        <v>94</v>
      </c>
      <c r="FIE452" s="72" t="s">
        <v>94</v>
      </c>
      <c r="FIF452" s="72" t="s">
        <v>94</v>
      </c>
      <c r="FIG452" s="72" t="s">
        <v>94</v>
      </c>
      <c r="FIH452" s="72" t="s">
        <v>94</v>
      </c>
      <c r="FII452" s="72" t="s">
        <v>94</v>
      </c>
      <c r="FIJ452" s="72" t="s">
        <v>94</v>
      </c>
      <c r="FIK452" s="72" t="s">
        <v>94</v>
      </c>
      <c r="FIL452" s="72" t="s">
        <v>94</v>
      </c>
      <c r="FIM452" s="72" t="s">
        <v>94</v>
      </c>
      <c r="FIN452" s="72" t="s">
        <v>94</v>
      </c>
      <c r="FIO452" s="72" t="s">
        <v>94</v>
      </c>
      <c r="FIP452" s="72" t="s">
        <v>94</v>
      </c>
      <c r="FIQ452" s="72" t="s">
        <v>94</v>
      </c>
      <c r="FIR452" s="72" t="s">
        <v>94</v>
      </c>
      <c r="FIS452" s="72" t="s">
        <v>94</v>
      </c>
      <c r="FIT452" s="72" t="s">
        <v>94</v>
      </c>
      <c r="FIU452" s="72" t="s">
        <v>94</v>
      </c>
      <c r="FIV452" s="72" t="s">
        <v>94</v>
      </c>
      <c r="FIW452" s="72" t="s">
        <v>94</v>
      </c>
      <c r="FIX452" s="72" t="s">
        <v>94</v>
      </c>
      <c r="FIY452" s="72" t="s">
        <v>94</v>
      </c>
      <c r="FIZ452" s="72" t="s">
        <v>94</v>
      </c>
      <c r="FJA452" s="72" t="s">
        <v>94</v>
      </c>
      <c r="FJB452" s="72" t="s">
        <v>94</v>
      </c>
      <c r="FJC452" s="72" t="s">
        <v>94</v>
      </c>
      <c r="FJD452" s="72" t="s">
        <v>94</v>
      </c>
      <c r="FJE452" s="72" t="s">
        <v>94</v>
      </c>
      <c r="FJF452" s="72" t="s">
        <v>94</v>
      </c>
      <c r="FJG452" s="72" t="s">
        <v>94</v>
      </c>
      <c r="FJH452" s="72" t="s">
        <v>94</v>
      </c>
      <c r="FJI452" s="72" t="s">
        <v>94</v>
      </c>
      <c r="FJJ452" s="72" t="s">
        <v>94</v>
      </c>
      <c r="FJK452" s="72" t="s">
        <v>94</v>
      </c>
      <c r="FJL452" s="72" t="s">
        <v>94</v>
      </c>
      <c r="FJM452" s="72" t="s">
        <v>94</v>
      </c>
      <c r="FJN452" s="72" t="s">
        <v>94</v>
      </c>
      <c r="FJO452" s="72" t="s">
        <v>94</v>
      </c>
      <c r="FJP452" s="72" t="s">
        <v>94</v>
      </c>
      <c r="FJQ452" s="72" t="s">
        <v>94</v>
      </c>
      <c r="FJR452" s="72" t="s">
        <v>94</v>
      </c>
      <c r="FJS452" s="72" t="s">
        <v>94</v>
      </c>
      <c r="FJT452" s="72" t="s">
        <v>94</v>
      </c>
      <c r="FJU452" s="72" t="s">
        <v>94</v>
      </c>
      <c r="FJV452" s="72" t="s">
        <v>94</v>
      </c>
      <c r="FJW452" s="72" t="s">
        <v>94</v>
      </c>
      <c r="FJX452" s="72" t="s">
        <v>94</v>
      </c>
      <c r="FJY452" s="72" t="s">
        <v>94</v>
      </c>
      <c r="FJZ452" s="72" t="s">
        <v>94</v>
      </c>
      <c r="FKA452" s="72" t="s">
        <v>94</v>
      </c>
      <c r="FKB452" s="72" t="s">
        <v>94</v>
      </c>
      <c r="FKC452" s="72" t="s">
        <v>94</v>
      </c>
      <c r="FKD452" s="72" t="s">
        <v>94</v>
      </c>
      <c r="FKE452" s="72" t="s">
        <v>94</v>
      </c>
      <c r="FKF452" s="72" t="s">
        <v>94</v>
      </c>
      <c r="FKG452" s="72" t="s">
        <v>94</v>
      </c>
      <c r="FKH452" s="72" t="s">
        <v>94</v>
      </c>
      <c r="FKI452" s="72" t="s">
        <v>94</v>
      </c>
      <c r="FKJ452" s="72" t="s">
        <v>94</v>
      </c>
      <c r="FKK452" s="72" t="s">
        <v>94</v>
      </c>
      <c r="FKL452" s="72" t="s">
        <v>94</v>
      </c>
      <c r="FKM452" s="72" t="s">
        <v>94</v>
      </c>
      <c r="FKN452" s="72" t="s">
        <v>94</v>
      </c>
      <c r="FKO452" s="72" t="s">
        <v>94</v>
      </c>
      <c r="FKP452" s="72" t="s">
        <v>94</v>
      </c>
      <c r="FKQ452" s="72" t="s">
        <v>94</v>
      </c>
      <c r="FKR452" s="72" t="s">
        <v>94</v>
      </c>
      <c r="FKS452" s="72" t="s">
        <v>94</v>
      </c>
      <c r="FKT452" s="72" t="s">
        <v>94</v>
      </c>
      <c r="FKU452" s="72" t="s">
        <v>94</v>
      </c>
      <c r="FKV452" s="72" t="s">
        <v>94</v>
      </c>
      <c r="FKW452" s="72" t="s">
        <v>94</v>
      </c>
      <c r="FKX452" s="72" t="s">
        <v>94</v>
      </c>
      <c r="FKY452" s="72" t="s">
        <v>94</v>
      </c>
      <c r="FKZ452" s="72" t="s">
        <v>94</v>
      </c>
      <c r="FLA452" s="72" t="s">
        <v>94</v>
      </c>
      <c r="FLB452" s="72" t="s">
        <v>94</v>
      </c>
      <c r="FLC452" s="72" t="s">
        <v>94</v>
      </c>
      <c r="FLD452" s="72" t="s">
        <v>94</v>
      </c>
      <c r="FLE452" s="72" t="s">
        <v>94</v>
      </c>
      <c r="FLF452" s="72" t="s">
        <v>94</v>
      </c>
      <c r="FLG452" s="72" t="s">
        <v>94</v>
      </c>
      <c r="FLH452" s="72" t="s">
        <v>94</v>
      </c>
      <c r="FLI452" s="72" t="s">
        <v>94</v>
      </c>
      <c r="FLJ452" s="72" t="s">
        <v>94</v>
      </c>
      <c r="FLK452" s="72" t="s">
        <v>94</v>
      </c>
      <c r="FLL452" s="72" t="s">
        <v>94</v>
      </c>
      <c r="FLM452" s="72" t="s">
        <v>94</v>
      </c>
      <c r="FLN452" s="72" t="s">
        <v>94</v>
      </c>
      <c r="FLO452" s="72" t="s">
        <v>94</v>
      </c>
      <c r="FLP452" s="72" t="s">
        <v>94</v>
      </c>
      <c r="FLQ452" s="72" t="s">
        <v>94</v>
      </c>
      <c r="FLR452" s="72" t="s">
        <v>94</v>
      </c>
      <c r="FLS452" s="72" t="s">
        <v>94</v>
      </c>
      <c r="FLT452" s="72" t="s">
        <v>94</v>
      </c>
      <c r="FLU452" s="72" t="s">
        <v>94</v>
      </c>
      <c r="FLV452" s="72" t="s">
        <v>94</v>
      </c>
      <c r="FLW452" s="72" t="s">
        <v>94</v>
      </c>
      <c r="FLX452" s="72" t="s">
        <v>94</v>
      </c>
      <c r="FLY452" s="72" t="s">
        <v>94</v>
      </c>
      <c r="FLZ452" s="72" t="s">
        <v>94</v>
      </c>
      <c r="FMA452" s="72" t="s">
        <v>94</v>
      </c>
      <c r="FMB452" s="72" t="s">
        <v>94</v>
      </c>
      <c r="FMC452" s="72" t="s">
        <v>94</v>
      </c>
      <c r="FMD452" s="72" t="s">
        <v>94</v>
      </c>
      <c r="FME452" s="72" t="s">
        <v>94</v>
      </c>
      <c r="FMF452" s="72" t="s">
        <v>94</v>
      </c>
      <c r="FMG452" s="72" t="s">
        <v>94</v>
      </c>
      <c r="FMH452" s="72" t="s">
        <v>94</v>
      </c>
      <c r="FMI452" s="72" t="s">
        <v>94</v>
      </c>
      <c r="FMJ452" s="72" t="s">
        <v>94</v>
      </c>
      <c r="FMK452" s="72" t="s">
        <v>94</v>
      </c>
      <c r="FML452" s="72" t="s">
        <v>94</v>
      </c>
      <c r="FMM452" s="72" t="s">
        <v>94</v>
      </c>
      <c r="FMN452" s="72" t="s">
        <v>94</v>
      </c>
      <c r="FMO452" s="72" t="s">
        <v>94</v>
      </c>
      <c r="FMP452" s="72" t="s">
        <v>94</v>
      </c>
      <c r="FMQ452" s="72" t="s">
        <v>94</v>
      </c>
      <c r="FMR452" s="72" t="s">
        <v>94</v>
      </c>
      <c r="FMS452" s="72" t="s">
        <v>94</v>
      </c>
      <c r="FMT452" s="72" t="s">
        <v>94</v>
      </c>
      <c r="FMU452" s="72" t="s">
        <v>94</v>
      </c>
      <c r="FMV452" s="72" t="s">
        <v>94</v>
      </c>
      <c r="FMW452" s="72" t="s">
        <v>94</v>
      </c>
      <c r="FMX452" s="72" t="s">
        <v>94</v>
      </c>
      <c r="FMY452" s="72" t="s">
        <v>94</v>
      </c>
      <c r="FMZ452" s="72" t="s">
        <v>94</v>
      </c>
      <c r="FNA452" s="72" t="s">
        <v>94</v>
      </c>
      <c r="FNB452" s="72" t="s">
        <v>94</v>
      </c>
      <c r="FNC452" s="72" t="s">
        <v>94</v>
      </c>
      <c r="FND452" s="72" t="s">
        <v>94</v>
      </c>
      <c r="FNE452" s="72" t="s">
        <v>94</v>
      </c>
      <c r="FNF452" s="72" t="s">
        <v>94</v>
      </c>
      <c r="FNG452" s="72" t="s">
        <v>94</v>
      </c>
      <c r="FNH452" s="72" t="s">
        <v>94</v>
      </c>
      <c r="FNI452" s="72" t="s">
        <v>94</v>
      </c>
      <c r="FNJ452" s="72" t="s">
        <v>94</v>
      </c>
      <c r="FNK452" s="72" t="s">
        <v>94</v>
      </c>
      <c r="FNL452" s="72" t="s">
        <v>94</v>
      </c>
      <c r="FNM452" s="72" t="s">
        <v>94</v>
      </c>
      <c r="FNN452" s="72" t="s">
        <v>94</v>
      </c>
      <c r="FNO452" s="72" t="s">
        <v>94</v>
      </c>
      <c r="FNP452" s="72" t="s">
        <v>94</v>
      </c>
      <c r="FNQ452" s="72" t="s">
        <v>94</v>
      </c>
      <c r="FNR452" s="72" t="s">
        <v>94</v>
      </c>
      <c r="FNS452" s="72" t="s">
        <v>94</v>
      </c>
      <c r="FNT452" s="72" t="s">
        <v>94</v>
      </c>
      <c r="FNU452" s="72" t="s">
        <v>94</v>
      </c>
      <c r="FNV452" s="72" t="s">
        <v>94</v>
      </c>
      <c r="FNW452" s="72" t="s">
        <v>94</v>
      </c>
      <c r="FNX452" s="72" t="s">
        <v>94</v>
      </c>
      <c r="FNY452" s="72" t="s">
        <v>94</v>
      </c>
      <c r="FNZ452" s="72" t="s">
        <v>94</v>
      </c>
      <c r="FOA452" s="72" t="s">
        <v>94</v>
      </c>
      <c r="FOB452" s="72" t="s">
        <v>94</v>
      </c>
      <c r="FOC452" s="72" t="s">
        <v>94</v>
      </c>
      <c r="FOD452" s="72" t="s">
        <v>94</v>
      </c>
      <c r="FOE452" s="72" t="s">
        <v>94</v>
      </c>
      <c r="FOF452" s="72" t="s">
        <v>94</v>
      </c>
      <c r="FOG452" s="72" t="s">
        <v>94</v>
      </c>
      <c r="FOH452" s="72" t="s">
        <v>94</v>
      </c>
      <c r="FOI452" s="72" t="s">
        <v>94</v>
      </c>
      <c r="FOJ452" s="72" t="s">
        <v>94</v>
      </c>
      <c r="FOK452" s="72" t="s">
        <v>94</v>
      </c>
      <c r="FOL452" s="72" t="s">
        <v>94</v>
      </c>
      <c r="FOM452" s="72" t="s">
        <v>94</v>
      </c>
      <c r="FON452" s="72" t="s">
        <v>94</v>
      </c>
      <c r="FOO452" s="72" t="s">
        <v>94</v>
      </c>
      <c r="FOP452" s="72" t="s">
        <v>94</v>
      </c>
      <c r="FOQ452" s="72" t="s">
        <v>94</v>
      </c>
      <c r="FOR452" s="72" t="s">
        <v>94</v>
      </c>
      <c r="FOS452" s="72" t="s">
        <v>94</v>
      </c>
      <c r="FOT452" s="72" t="s">
        <v>94</v>
      </c>
      <c r="FOU452" s="72" t="s">
        <v>94</v>
      </c>
      <c r="FOV452" s="72" t="s">
        <v>94</v>
      </c>
      <c r="FOW452" s="72" t="s">
        <v>94</v>
      </c>
      <c r="FOX452" s="72" t="s">
        <v>94</v>
      </c>
      <c r="FOY452" s="72" t="s">
        <v>94</v>
      </c>
      <c r="FOZ452" s="72" t="s">
        <v>94</v>
      </c>
      <c r="FPA452" s="72" t="s">
        <v>94</v>
      </c>
      <c r="FPB452" s="72" t="s">
        <v>94</v>
      </c>
      <c r="FPC452" s="72" t="s">
        <v>94</v>
      </c>
      <c r="FPD452" s="72" t="s">
        <v>94</v>
      </c>
      <c r="FPE452" s="72" t="s">
        <v>94</v>
      </c>
      <c r="FPF452" s="72" t="s">
        <v>94</v>
      </c>
      <c r="FPG452" s="72" t="s">
        <v>94</v>
      </c>
      <c r="FPH452" s="72" t="s">
        <v>94</v>
      </c>
      <c r="FPI452" s="72" t="s">
        <v>94</v>
      </c>
      <c r="FPJ452" s="72" t="s">
        <v>94</v>
      </c>
      <c r="FPK452" s="72" t="s">
        <v>94</v>
      </c>
      <c r="FPL452" s="72" t="s">
        <v>94</v>
      </c>
      <c r="FPM452" s="72" t="s">
        <v>94</v>
      </c>
      <c r="FPN452" s="72" t="s">
        <v>94</v>
      </c>
      <c r="FPO452" s="72" t="s">
        <v>94</v>
      </c>
      <c r="FPP452" s="72" t="s">
        <v>94</v>
      </c>
      <c r="FPQ452" s="72" t="s">
        <v>94</v>
      </c>
      <c r="FPR452" s="72" t="s">
        <v>94</v>
      </c>
      <c r="FPS452" s="72" t="s">
        <v>94</v>
      </c>
      <c r="FPT452" s="72" t="s">
        <v>94</v>
      </c>
      <c r="FPU452" s="72" t="s">
        <v>94</v>
      </c>
      <c r="FPV452" s="72" t="s">
        <v>94</v>
      </c>
      <c r="FPW452" s="72" t="s">
        <v>94</v>
      </c>
      <c r="FPX452" s="72" t="s">
        <v>94</v>
      </c>
      <c r="FPY452" s="72" t="s">
        <v>94</v>
      </c>
      <c r="FPZ452" s="72" t="s">
        <v>94</v>
      </c>
      <c r="FQA452" s="72" t="s">
        <v>94</v>
      </c>
      <c r="FQB452" s="72" t="s">
        <v>94</v>
      </c>
      <c r="FQC452" s="72" t="s">
        <v>94</v>
      </c>
      <c r="FQD452" s="72" t="s">
        <v>94</v>
      </c>
      <c r="FQE452" s="72" t="s">
        <v>94</v>
      </c>
      <c r="FQF452" s="72" t="s">
        <v>94</v>
      </c>
      <c r="FQG452" s="72" t="s">
        <v>94</v>
      </c>
      <c r="FQH452" s="72" t="s">
        <v>94</v>
      </c>
      <c r="FQI452" s="72" t="s">
        <v>94</v>
      </c>
      <c r="FQJ452" s="72" t="s">
        <v>94</v>
      </c>
      <c r="FQK452" s="72" t="s">
        <v>94</v>
      </c>
      <c r="FQL452" s="72" t="s">
        <v>94</v>
      </c>
      <c r="FQM452" s="72" t="s">
        <v>94</v>
      </c>
      <c r="FQN452" s="72" t="s">
        <v>94</v>
      </c>
      <c r="FQO452" s="72" t="s">
        <v>94</v>
      </c>
      <c r="FQP452" s="72" t="s">
        <v>94</v>
      </c>
      <c r="FQQ452" s="72" t="s">
        <v>94</v>
      </c>
      <c r="FQR452" s="72" t="s">
        <v>94</v>
      </c>
      <c r="FQS452" s="72" t="s">
        <v>94</v>
      </c>
      <c r="FQT452" s="72" t="s">
        <v>94</v>
      </c>
      <c r="FQU452" s="72" t="s">
        <v>94</v>
      </c>
      <c r="FQV452" s="72" t="s">
        <v>94</v>
      </c>
      <c r="FQW452" s="72" t="s">
        <v>94</v>
      </c>
      <c r="FQX452" s="72" t="s">
        <v>94</v>
      </c>
      <c r="FQY452" s="72" t="s">
        <v>94</v>
      </c>
      <c r="FQZ452" s="72" t="s">
        <v>94</v>
      </c>
      <c r="FRA452" s="72" t="s">
        <v>94</v>
      </c>
      <c r="FRB452" s="72" t="s">
        <v>94</v>
      </c>
      <c r="FRC452" s="72" t="s">
        <v>94</v>
      </c>
      <c r="FRD452" s="72" t="s">
        <v>94</v>
      </c>
      <c r="FRE452" s="72" t="s">
        <v>94</v>
      </c>
      <c r="FRF452" s="72" t="s">
        <v>94</v>
      </c>
      <c r="FRG452" s="72" t="s">
        <v>94</v>
      </c>
      <c r="FRH452" s="72" t="s">
        <v>94</v>
      </c>
      <c r="FRI452" s="72" t="s">
        <v>94</v>
      </c>
      <c r="FRJ452" s="72" t="s">
        <v>94</v>
      </c>
      <c r="FRK452" s="72" t="s">
        <v>94</v>
      </c>
      <c r="FRL452" s="72" t="s">
        <v>94</v>
      </c>
      <c r="FRM452" s="72" t="s">
        <v>94</v>
      </c>
      <c r="FRN452" s="72" t="s">
        <v>94</v>
      </c>
      <c r="FRO452" s="72" t="s">
        <v>94</v>
      </c>
      <c r="FRP452" s="72" t="s">
        <v>94</v>
      </c>
      <c r="FRQ452" s="72" t="s">
        <v>94</v>
      </c>
      <c r="FRR452" s="72" t="s">
        <v>94</v>
      </c>
      <c r="FRS452" s="72" t="s">
        <v>94</v>
      </c>
      <c r="FRT452" s="72" t="s">
        <v>94</v>
      </c>
      <c r="FRU452" s="72" t="s">
        <v>94</v>
      </c>
      <c r="FRV452" s="72" t="s">
        <v>94</v>
      </c>
      <c r="FRW452" s="72" t="s">
        <v>94</v>
      </c>
      <c r="FRX452" s="72" t="s">
        <v>94</v>
      </c>
      <c r="FRY452" s="72" t="s">
        <v>94</v>
      </c>
      <c r="FRZ452" s="72" t="s">
        <v>94</v>
      </c>
      <c r="FSA452" s="72" t="s">
        <v>94</v>
      </c>
      <c r="FSB452" s="72" t="s">
        <v>94</v>
      </c>
      <c r="FSC452" s="72" t="s">
        <v>94</v>
      </c>
      <c r="FSD452" s="72" t="s">
        <v>94</v>
      </c>
      <c r="FSE452" s="72" t="s">
        <v>94</v>
      </c>
      <c r="FSF452" s="72" t="s">
        <v>94</v>
      </c>
      <c r="FSG452" s="72" t="s">
        <v>94</v>
      </c>
      <c r="FSH452" s="72" t="s">
        <v>94</v>
      </c>
      <c r="FSI452" s="72" t="s">
        <v>94</v>
      </c>
      <c r="FSJ452" s="72" t="s">
        <v>94</v>
      </c>
      <c r="FSK452" s="72" t="s">
        <v>94</v>
      </c>
      <c r="FSL452" s="72" t="s">
        <v>94</v>
      </c>
      <c r="FSM452" s="72" t="s">
        <v>94</v>
      </c>
      <c r="FSN452" s="72" t="s">
        <v>94</v>
      </c>
      <c r="FSO452" s="72" t="s">
        <v>94</v>
      </c>
      <c r="FSP452" s="72" t="s">
        <v>94</v>
      </c>
      <c r="FSQ452" s="72" t="s">
        <v>94</v>
      </c>
      <c r="FSR452" s="72" t="s">
        <v>94</v>
      </c>
      <c r="FSS452" s="72" t="s">
        <v>94</v>
      </c>
      <c r="FST452" s="72" t="s">
        <v>94</v>
      </c>
      <c r="FSU452" s="72" t="s">
        <v>94</v>
      </c>
      <c r="FSV452" s="72" t="s">
        <v>94</v>
      </c>
      <c r="FSW452" s="72" t="s">
        <v>94</v>
      </c>
      <c r="FSX452" s="72" t="s">
        <v>94</v>
      </c>
      <c r="FSY452" s="72" t="s">
        <v>94</v>
      </c>
      <c r="FSZ452" s="72" t="s">
        <v>94</v>
      </c>
      <c r="FTA452" s="72" t="s">
        <v>94</v>
      </c>
      <c r="FTB452" s="72" t="s">
        <v>94</v>
      </c>
      <c r="FTC452" s="72" t="s">
        <v>94</v>
      </c>
      <c r="FTD452" s="72" t="s">
        <v>94</v>
      </c>
      <c r="FTE452" s="72" t="s">
        <v>94</v>
      </c>
      <c r="FTF452" s="72" t="s">
        <v>94</v>
      </c>
      <c r="FTG452" s="72" t="s">
        <v>94</v>
      </c>
      <c r="FTH452" s="72" t="s">
        <v>94</v>
      </c>
      <c r="FTI452" s="72" t="s">
        <v>94</v>
      </c>
      <c r="FTJ452" s="72" t="s">
        <v>94</v>
      </c>
      <c r="FTK452" s="72" t="s">
        <v>94</v>
      </c>
      <c r="FTL452" s="72" t="s">
        <v>94</v>
      </c>
      <c r="FTM452" s="72" t="s">
        <v>94</v>
      </c>
      <c r="FTN452" s="72" t="s">
        <v>94</v>
      </c>
      <c r="FTO452" s="72" t="s">
        <v>94</v>
      </c>
      <c r="FTP452" s="72" t="s">
        <v>94</v>
      </c>
      <c r="FTQ452" s="72" t="s">
        <v>94</v>
      </c>
      <c r="FTR452" s="72" t="s">
        <v>94</v>
      </c>
      <c r="FTS452" s="72" t="s">
        <v>94</v>
      </c>
      <c r="FTT452" s="72" t="s">
        <v>94</v>
      </c>
      <c r="FTU452" s="72" t="s">
        <v>94</v>
      </c>
      <c r="FTV452" s="72" t="s">
        <v>94</v>
      </c>
      <c r="FTW452" s="72" t="s">
        <v>94</v>
      </c>
      <c r="FTX452" s="72" t="s">
        <v>94</v>
      </c>
      <c r="FTY452" s="72" t="s">
        <v>94</v>
      </c>
      <c r="FTZ452" s="72" t="s">
        <v>94</v>
      </c>
      <c r="FUA452" s="72" t="s">
        <v>94</v>
      </c>
      <c r="FUB452" s="72" t="s">
        <v>94</v>
      </c>
      <c r="FUC452" s="72" t="s">
        <v>94</v>
      </c>
      <c r="FUD452" s="72" t="s">
        <v>94</v>
      </c>
      <c r="FUE452" s="72" t="s">
        <v>94</v>
      </c>
      <c r="FUF452" s="72" t="s">
        <v>94</v>
      </c>
      <c r="FUG452" s="72" t="s">
        <v>94</v>
      </c>
      <c r="FUH452" s="72" t="s">
        <v>94</v>
      </c>
      <c r="FUI452" s="72" t="s">
        <v>94</v>
      </c>
      <c r="FUJ452" s="72" t="s">
        <v>94</v>
      </c>
      <c r="FUK452" s="72" t="s">
        <v>94</v>
      </c>
      <c r="FUL452" s="72" t="s">
        <v>94</v>
      </c>
      <c r="FUM452" s="72" t="s">
        <v>94</v>
      </c>
      <c r="FUN452" s="72" t="s">
        <v>94</v>
      </c>
      <c r="FUO452" s="72" t="s">
        <v>94</v>
      </c>
      <c r="FUP452" s="72" t="s">
        <v>94</v>
      </c>
      <c r="FUQ452" s="72" t="s">
        <v>94</v>
      </c>
      <c r="FUR452" s="72" t="s">
        <v>94</v>
      </c>
      <c r="FUS452" s="72" t="s">
        <v>94</v>
      </c>
      <c r="FUT452" s="72" t="s">
        <v>94</v>
      </c>
      <c r="FUU452" s="72" t="s">
        <v>94</v>
      </c>
      <c r="FUV452" s="72" t="s">
        <v>94</v>
      </c>
      <c r="FUW452" s="72" t="s">
        <v>94</v>
      </c>
      <c r="FUX452" s="72" t="s">
        <v>94</v>
      </c>
      <c r="FUY452" s="72" t="s">
        <v>94</v>
      </c>
      <c r="FUZ452" s="72" t="s">
        <v>94</v>
      </c>
      <c r="FVA452" s="72" t="s">
        <v>94</v>
      </c>
      <c r="FVB452" s="72" t="s">
        <v>94</v>
      </c>
      <c r="FVC452" s="72" t="s">
        <v>94</v>
      </c>
      <c r="FVD452" s="72" t="s">
        <v>94</v>
      </c>
      <c r="FVE452" s="72" t="s">
        <v>94</v>
      </c>
      <c r="FVF452" s="72" t="s">
        <v>94</v>
      </c>
      <c r="FVG452" s="72" t="s">
        <v>94</v>
      </c>
      <c r="FVH452" s="72" t="s">
        <v>94</v>
      </c>
      <c r="FVI452" s="72" t="s">
        <v>94</v>
      </c>
      <c r="FVJ452" s="72" t="s">
        <v>94</v>
      </c>
      <c r="FVK452" s="72" t="s">
        <v>94</v>
      </c>
      <c r="FVL452" s="72" t="s">
        <v>94</v>
      </c>
      <c r="FVM452" s="72" t="s">
        <v>94</v>
      </c>
      <c r="FVN452" s="72" t="s">
        <v>94</v>
      </c>
      <c r="FVO452" s="72" t="s">
        <v>94</v>
      </c>
      <c r="FVP452" s="72" t="s">
        <v>94</v>
      </c>
      <c r="FVQ452" s="72" t="s">
        <v>94</v>
      </c>
      <c r="FVR452" s="72" t="s">
        <v>94</v>
      </c>
      <c r="FVS452" s="72" t="s">
        <v>94</v>
      </c>
      <c r="FVT452" s="72" t="s">
        <v>94</v>
      </c>
      <c r="FVU452" s="72" t="s">
        <v>94</v>
      </c>
      <c r="FVV452" s="72" t="s">
        <v>94</v>
      </c>
      <c r="FVW452" s="72" t="s">
        <v>94</v>
      </c>
      <c r="FVX452" s="72" t="s">
        <v>94</v>
      </c>
      <c r="FVY452" s="72" t="s">
        <v>94</v>
      </c>
      <c r="FVZ452" s="72" t="s">
        <v>94</v>
      </c>
      <c r="FWA452" s="72" t="s">
        <v>94</v>
      </c>
      <c r="FWB452" s="72" t="s">
        <v>94</v>
      </c>
      <c r="FWC452" s="72" t="s">
        <v>94</v>
      </c>
      <c r="FWD452" s="72" t="s">
        <v>94</v>
      </c>
      <c r="FWE452" s="72" t="s">
        <v>94</v>
      </c>
      <c r="FWF452" s="72" t="s">
        <v>94</v>
      </c>
      <c r="FWG452" s="72" t="s">
        <v>94</v>
      </c>
      <c r="FWH452" s="72" t="s">
        <v>94</v>
      </c>
      <c r="FWI452" s="72" t="s">
        <v>94</v>
      </c>
      <c r="FWJ452" s="72" t="s">
        <v>94</v>
      </c>
      <c r="FWK452" s="72" t="s">
        <v>94</v>
      </c>
      <c r="FWL452" s="72" t="s">
        <v>94</v>
      </c>
      <c r="FWM452" s="72" t="s">
        <v>94</v>
      </c>
      <c r="FWN452" s="72" t="s">
        <v>94</v>
      </c>
      <c r="FWO452" s="72" t="s">
        <v>94</v>
      </c>
      <c r="FWP452" s="72" t="s">
        <v>94</v>
      </c>
      <c r="FWQ452" s="72" t="s">
        <v>94</v>
      </c>
      <c r="FWR452" s="72" t="s">
        <v>94</v>
      </c>
      <c r="FWS452" s="72" t="s">
        <v>94</v>
      </c>
      <c r="FWT452" s="72" t="s">
        <v>94</v>
      </c>
      <c r="FWU452" s="72" t="s">
        <v>94</v>
      </c>
      <c r="FWV452" s="72" t="s">
        <v>94</v>
      </c>
      <c r="FWW452" s="72" t="s">
        <v>94</v>
      </c>
      <c r="FWX452" s="72" t="s">
        <v>94</v>
      </c>
      <c r="FWY452" s="72" t="s">
        <v>94</v>
      </c>
      <c r="FWZ452" s="72" t="s">
        <v>94</v>
      </c>
      <c r="FXA452" s="72" t="s">
        <v>94</v>
      </c>
      <c r="FXB452" s="72" t="s">
        <v>94</v>
      </c>
      <c r="FXC452" s="72" t="s">
        <v>94</v>
      </c>
      <c r="FXD452" s="72" t="s">
        <v>94</v>
      </c>
      <c r="FXE452" s="72" t="s">
        <v>94</v>
      </c>
      <c r="FXF452" s="72" t="s">
        <v>94</v>
      </c>
      <c r="FXG452" s="72" t="s">
        <v>94</v>
      </c>
      <c r="FXH452" s="72" t="s">
        <v>94</v>
      </c>
      <c r="FXI452" s="72" t="s">
        <v>94</v>
      </c>
      <c r="FXJ452" s="72" t="s">
        <v>94</v>
      </c>
      <c r="FXK452" s="72" t="s">
        <v>94</v>
      </c>
      <c r="FXL452" s="72" t="s">
        <v>94</v>
      </c>
      <c r="FXM452" s="72" t="s">
        <v>94</v>
      </c>
      <c r="FXN452" s="72" t="s">
        <v>94</v>
      </c>
      <c r="FXO452" s="72" t="s">
        <v>94</v>
      </c>
      <c r="FXP452" s="72" t="s">
        <v>94</v>
      </c>
      <c r="FXQ452" s="72" t="s">
        <v>94</v>
      </c>
      <c r="FXR452" s="72" t="s">
        <v>94</v>
      </c>
      <c r="FXS452" s="72" t="s">
        <v>94</v>
      </c>
      <c r="FXT452" s="72" t="s">
        <v>94</v>
      </c>
      <c r="FXU452" s="72" t="s">
        <v>94</v>
      </c>
      <c r="FXV452" s="72" t="s">
        <v>94</v>
      </c>
      <c r="FXW452" s="72" t="s">
        <v>94</v>
      </c>
      <c r="FXX452" s="72" t="s">
        <v>94</v>
      </c>
      <c r="FXY452" s="72" t="s">
        <v>94</v>
      </c>
      <c r="FXZ452" s="72" t="s">
        <v>94</v>
      </c>
      <c r="FYA452" s="72" t="s">
        <v>94</v>
      </c>
      <c r="FYB452" s="72" t="s">
        <v>94</v>
      </c>
      <c r="FYC452" s="72" t="s">
        <v>94</v>
      </c>
      <c r="FYD452" s="72" t="s">
        <v>94</v>
      </c>
      <c r="FYE452" s="72" t="s">
        <v>94</v>
      </c>
      <c r="FYF452" s="72" t="s">
        <v>94</v>
      </c>
      <c r="FYG452" s="72" t="s">
        <v>94</v>
      </c>
      <c r="FYH452" s="72" t="s">
        <v>94</v>
      </c>
      <c r="FYI452" s="72" t="s">
        <v>94</v>
      </c>
      <c r="FYJ452" s="72" t="s">
        <v>94</v>
      </c>
      <c r="FYK452" s="72" t="s">
        <v>94</v>
      </c>
      <c r="FYL452" s="72" t="s">
        <v>94</v>
      </c>
      <c r="FYM452" s="72" t="s">
        <v>94</v>
      </c>
      <c r="FYN452" s="72" t="s">
        <v>94</v>
      </c>
      <c r="FYO452" s="72" t="s">
        <v>94</v>
      </c>
      <c r="FYP452" s="72" t="s">
        <v>94</v>
      </c>
      <c r="FYQ452" s="72" t="s">
        <v>94</v>
      </c>
      <c r="FYR452" s="72" t="s">
        <v>94</v>
      </c>
      <c r="FYS452" s="72" t="s">
        <v>94</v>
      </c>
      <c r="FYT452" s="72" t="s">
        <v>94</v>
      </c>
      <c r="FYU452" s="72" t="s">
        <v>94</v>
      </c>
      <c r="FYV452" s="72" t="s">
        <v>94</v>
      </c>
      <c r="FYW452" s="72" t="s">
        <v>94</v>
      </c>
      <c r="FYX452" s="72" t="s">
        <v>94</v>
      </c>
      <c r="FYY452" s="72" t="s">
        <v>94</v>
      </c>
      <c r="FYZ452" s="72" t="s">
        <v>94</v>
      </c>
      <c r="FZA452" s="72" t="s">
        <v>94</v>
      </c>
      <c r="FZB452" s="72" t="s">
        <v>94</v>
      </c>
      <c r="FZC452" s="72" t="s">
        <v>94</v>
      </c>
      <c r="FZD452" s="72" t="s">
        <v>94</v>
      </c>
      <c r="FZE452" s="72" t="s">
        <v>94</v>
      </c>
      <c r="FZF452" s="72" t="s">
        <v>94</v>
      </c>
      <c r="FZG452" s="72" t="s">
        <v>94</v>
      </c>
      <c r="FZH452" s="72" t="s">
        <v>94</v>
      </c>
      <c r="FZI452" s="72" t="s">
        <v>94</v>
      </c>
      <c r="FZJ452" s="72" t="s">
        <v>94</v>
      </c>
      <c r="FZK452" s="72" t="s">
        <v>94</v>
      </c>
      <c r="FZL452" s="72" t="s">
        <v>94</v>
      </c>
      <c r="FZM452" s="72" t="s">
        <v>94</v>
      </c>
      <c r="FZN452" s="72" t="s">
        <v>94</v>
      </c>
      <c r="FZO452" s="72" t="s">
        <v>94</v>
      </c>
      <c r="FZP452" s="72" t="s">
        <v>94</v>
      </c>
      <c r="FZQ452" s="72" t="s">
        <v>94</v>
      </c>
      <c r="FZR452" s="72" t="s">
        <v>94</v>
      </c>
      <c r="FZS452" s="72" t="s">
        <v>94</v>
      </c>
      <c r="FZT452" s="72" t="s">
        <v>94</v>
      </c>
      <c r="FZU452" s="72" t="s">
        <v>94</v>
      </c>
      <c r="FZV452" s="72" t="s">
        <v>94</v>
      </c>
      <c r="FZW452" s="72" t="s">
        <v>94</v>
      </c>
      <c r="FZX452" s="72" t="s">
        <v>94</v>
      </c>
      <c r="FZY452" s="72" t="s">
        <v>94</v>
      </c>
      <c r="FZZ452" s="72" t="s">
        <v>94</v>
      </c>
      <c r="GAA452" s="72" t="s">
        <v>94</v>
      </c>
      <c r="GAB452" s="72" t="s">
        <v>94</v>
      </c>
      <c r="GAC452" s="72" t="s">
        <v>94</v>
      </c>
      <c r="GAD452" s="72" t="s">
        <v>94</v>
      </c>
      <c r="GAE452" s="72" t="s">
        <v>94</v>
      </c>
      <c r="GAF452" s="72" t="s">
        <v>94</v>
      </c>
      <c r="GAG452" s="72" t="s">
        <v>94</v>
      </c>
      <c r="GAH452" s="72" t="s">
        <v>94</v>
      </c>
      <c r="GAI452" s="72" t="s">
        <v>94</v>
      </c>
      <c r="GAJ452" s="72" t="s">
        <v>94</v>
      </c>
      <c r="GAK452" s="72" t="s">
        <v>94</v>
      </c>
      <c r="GAL452" s="72" t="s">
        <v>94</v>
      </c>
      <c r="GAM452" s="72" t="s">
        <v>94</v>
      </c>
      <c r="GAN452" s="72" t="s">
        <v>94</v>
      </c>
      <c r="GAO452" s="72" t="s">
        <v>94</v>
      </c>
      <c r="GAP452" s="72" t="s">
        <v>94</v>
      </c>
      <c r="GAQ452" s="72" t="s">
        <v>94</v>
      </c>
      <c r="GAR452" s="72" t="s">
        <v>94</v>
      </c>
      <c r="GAS452" s="72" t="s">
        <v>94</v>
      </c>
      <c r="GAT452" s="72" t="s">
        <v>94</v>
      </c>
      <c r="GAU452" s="72" t="s">
        <v>94</v>
      </c>
      <c r="GAV452" s="72" t="s">
        <v>94</v>
      </c>
      <c r="GAW452" s="72" t="s">
        <v>94</v>
      </c>
      <c r="GAX452" s="72" t="s">
        <v>94</v>
      </c>
      <c r="GAY452" s="72" t="s">
        <v>94</v>
      </c>
      <c r="GAZ452" s="72" t="s">
        <v>94</v>
      </c>
      <c r="GBA452" s="72" t="s">
        <v>94</v>
      </c>
      <c r="GBB452" s="72" t="s">
        <v>94</v>
      </c>
      <c r="GBC452" s="72" t="s">
        <v>94</v>
      </c>
      <c r="GBD452" s="72" t="s">
        <v>94</v>
      </c>
      <c r="GBE452" s="72" t="s">
        <v>94</v>
      </c>
      <c r="GBF452" s="72" t="s">
        <v>94</v>
      </c>
      <c r="GBG452" s="72" t="s">
        <v>94</v>
      </c>
      <c r="GBH452" s="72" t="s">
        <v>94</v>
      </c>
      <c r="GBI452" s="72" t="s">
        <v>94</v>
      </c>
      <c r="GBJ452" s="72" t="s">
        <v>94</v>
      </c>
      <c r="GBK452" s="72" t="s">
        <v>94</v>
      </c>
      <c r="GBL452" s="72" t="s">
        <v>94</v>
      </c>
      <c r="GBM452" s="72" t="s">
        <v>94</v>
      </c>
      <c r="GBN452" s="72" t="s">
        <v>94</v>
      </c>
      <c r="GBO452" s="72" t="s">
        <v>94</v>
      </c>
      <c r="GBP452" s="72" t="s">
        <v>94</v>
      </c>
      <c r="GBQ452" s="72" t="s">
        <v>94</v>
      </c>
      <c r="GBR452" s="72" t="s">
        <v>94</v>
      </c>
      <c r="GBS452" s="72" t="s">
        <v>94</v>
      </c>
      <c r="GBT452" s="72" t="s">
        <v>94</v>
      </c>
      <c r="GBU452" s="72" t="s">
        <v>94</v>
      </c>
      <c r="GBV452" s="72" t="s">
        <v>94</v>
      </c>
      <c r="GBW452" s="72" t="s">
        <v>94</v>
      </c>
      <c r="GBX452" s="72" t="s">
        <v>94</v>
      </c>
      <c r="GBY452" s="72" t="s">
        <v>94</v>
      </c>
      <c r="GBZ452" s="72" t="s">
        <v>94</v>
      </c>
      <c r="GCA452" s="72" t="s">
        <v>94</v>
      </c>
      <c r="GCB452" s="72" t="s">
        <v>94</v>
      </c>
      <c r="GCC452" s="72" t="s">
        <v>94</v>
      </c>
      <c r="GCD452" s="72" t="s">
        <v>94</v>
      </c>
      <c r="GCE452" s="72" t="s">
        <v>94</v>
      </c>
      <c r="GCF452" s="72" t="s">
        <v>94</v>
      </c>
      <c r="GCG452" s="72" t="s">
        <v>94</v>
      </c>
      <c r="GCH452" s="72" t="s">
        <v>94</v>
      </c>
      <c r="GCI452" s="72" t="s">
        <v>94</v>
      </c>
      <c r="GCJ452" s="72" t="s">
        <v>94</v>
      </c>
      <c r="GCK452" s="72" t="s">
        <v>94</v>
      </c>
      <c r="GCL452" s="72" t="s">
        <v>94</v>
      </c>
      <c r="GCM452" s="72" t="s">
        <v>94</v>
      </c>
      <c r="GCN452" s="72" t="s">
        <v>94</v>
      </c>
      <c r="GCO452" s="72" t="s">
        <v>94</v>
      </c>
      <c r="GCP452" s="72" t="s">
        <v>94</v>
      </c>
      <c r="GCQ452" s="72" t="s">
        <v>94</v>
      </c>
      <c r="GCR452" s="72" t="s">
        <v>94</v>
      </c>
      <c r="GCS452" s="72" t="s">
        <v>94</v>
      </c>
      <c r="GCT452" s="72" t="s">
        <v>94</v>
      </c>
      <c r="GCU452" s="72" t="s">
        <v>94</v>
      </c>
      <c r="GCV452" s="72" t="s">
        <v>94</v>
      </c>
      <c r="GCW452" s="72" t="s">
        <v>94</v>
      </c>
      <c r="GCX452" s="72" t="s">
        <v>94</v>
      </c>
      <c r="GCY452" s="72" t="s">
        <v>94</v>
      </c>
      <c r="GCZ452" s="72" t="s">
        <v>94</v>
      </c>
      <c r="GDA452" s="72" t="s">
        <v>94</v>
      </c>
      <c r="GDB452" s="72" t="s">
        <v>94</v>
      </c>
      <c r="GDC452" s="72" t="s">
        <v>94</v>
      </c>
      <c r="GDD452" s="72" t="s">
        <v>94</v>
      </c>
      <c r="GDE452" s="72" t="s">
        <v>94</v>
      </c>
      <c r="GDF452" s="72" t="s">
        <v>94</v>
      </c>
      <c r="GDG452" s="72" t="s">
        <v>94</v>
      </c>
      <c r="GDH452" s="72" t="s">
        <v>94</v>
      </c>
      <c r="GDI452" s="72" t="s">
        <v>94</v>
      </c>
      <c r="GDJ452" s="72" t="s">
        <v>94</v>
      </c>
      <c r="GDK452" s="72" t="s">
        <v>94</v>
      </c>
      <c r="GDL452" s="72" t="s">
        <v>94</v>
      </c>
      <c r="GDM452" s="72" t="s">
        <v>94</v>
      </c>
      <c r="GDN452" s="72" t="s">
        <v>94</v>
      </c>
      <c r="GDO452" s="72" t="s">
        <v>94</v>
      </c>
      <c r="GDP452" s="72" t="s">
        <v>94</v>
      </c>
      <c r="GDQ452" s="72" t="s">
        <v>94</v>
      </c>
      <c r="GDR452" s="72" t="s">
        <v>94</v>
      </c>
      <c r="GDS452" s="72" t="s">
        <v>94</v>
      </c>
      <c r="GDT452" s="72" t="s">
        <v>94</v>
      </c>
      <c r="GDU452" s="72" t="s">
        <v>94</v>
      </c>
      <c r="GDV452" s="72" t="s">
        <v>94</v>
      </c>
      <c r="GDW452" s="72" t="s">
        <v>94</v>
      </c>
      <c r="GDX452" s="72" t="s">
        <v>94</v>
      </c>
      <c r="GDY452" s="72" t="s">
        <v>94</v>
      </c>
      <c r="GDZ452" s="72" t="s">
        <v>94</v>
      </c>
      <c r="GEA452" s="72" t="s">
        <v>94</v>
      </c>
      <c r="GEB452" s="72" t="s">
        <v>94</v>
      </c>
      <c r="GEC452" s="72" t="s">
        <v>94</v>
      </c>
      <c r="GED452" s="72" t="s">
        <v>94</v>
      </c>
      <c r="GEE452" s="72" t="s">
        <v>94</v>
      </c>
      <c r="GEF452" s="72" t="s">
        <v>94</v>
      </c>
      <c r="GEG452" s="72" t="s">
        <v>94</v>
      </c>
      <c r="GEH452" s="72" t="s">
        <v>94</v>
      </c>
      <c r="GEI452" s="72" t="s">
        <v>94</v>
      </c>
      <c r="GEJ452" s="72" t="s">
        <v>94</v>
      </c>
      <c r="GEK452" s="72" t="s">
        <v>94</v>
      </c>
      <c r="GEL452" s="72" t="s">
        <v>94</v>
      </c>
      <c r="GEM452" s="72" t="s">
        <v>94</v>
      </c>
      <c r="GEN452" s="72" t="s">
        <v>94</v>
      </c>
      <c r="GEO452" s="72" t="s">
        <v>94</v>
      </c>
      <c r="GEP452" s="72" t="s">
        <v>94</v>
      </c>
      <c r="GEQ452" s="72" t="s">
        <v>94</v>
      </c>
      <c r="GER452" s="72" t="s">
        <v>94</v>
      </c>
      <c r="GES452" s="72" t="s">
        <v>94</v>
      </c>
      <c r="GET452" s="72" t="s">
        <v>94</v>
      </c>
      <c r="GEU452" s="72" t="s">
        <v>94</v>
      </c>
      <c r="GEV452" s="72" t="s">
        <v>94</v>
      </c>
      <c r="GEW452" s="72" t="s">
        <v>94</v>
      </c>
      <c r="GEX452" s="72" t="s">
        <v>94</v>
      </c>
      <c r="GEY452" s="72" t="s">
        <v>94</v>
      </c>
      <c r="GEZ452" s="72" t="s">
        <v>94</v>
      </c>
      <c r="GFA452" s="72" t="s">
        <v>94</v>
      </c>
      <c r="GFB452" s="72" t="s">
        <v>94</v>
      </c>
      <c r="GFC452" s="72" t="s">
        <v>94</v>
      </c>
      <c r="GFD452" s="72" t="s">
        <v>94</v>
      </c>
      <c r="GFE452" s="72" t="s">
        <v>94</v>
      </c>
      <c r="GFF452" s="72" t="s">
        <v>94</v>
      </c>
      <c r="GFG452" s="72" t="s">
        <v>94</v>
      </c>
      <c r="GFH452" s="72" t="s">
        <v>94</v>
      </c>
      <c r="GFI452" s="72" t="s">
        <v>94</v>
      </c>
      <c r="GFJ452" s="72" t="s">
        <v>94</v>
      </c>
      <c r="GFK452" s="72" t="s">
        <v>94</v>
      </c>
      <c r="GFL452" s="72" t="s">
        <v>94</v>
      </c>
      <c r="GFM452" s="72" t="s">
        <v>94</v>
      </c>
      <c r="GFN452" s="72" t="s">
        <v>94</v>
      </c>
      <c r="GFO452" s="72" t="s">
        <v>94</v>
      </c>
      <c r="GFP452" s="72" t="s">
        <v>94</v>
      </c>
      <c r="GFQ452" s="72" t="s">
        <v>94</v>
      </c>
      <c r="GFR452" s="72" t="s">
        <v>94</v>
      </c>
      <c r="GFS452" s="72" t="s">
        <v>94</v>
      </c>
      <c r="GFT452" s="72" t="s">
        <v>94</v>
      </c>
      <c r="GFU452" s="72" t="s">
        <v>94</v>
      </c>
      <c r="GFV452" s="72" t="s">
        <v>94</v>
      </c>
      <c r="GFW452" s="72" t="s">
        <v>94</v>
      </c>
      <c r="GFX452" s="72" t="s">
        <v>94</v>
      </c>
      <c r="GFY452" s="72" t="s">
        <v>94</v>
      </c>
      <c r="GFZ452" s="72" t="s">
        <v>94</v>
      </c>
      <c r="GGA452" s="72" t="s">
        <v>94</v>
      </c>
      <c r="GGB452" s="72" t="s">
        <v>94</v>
      </c>
      <c r="GGC452" s="72" t="s">
        <v>94</v>
      </c>
      <c r="GGD452" s="72" t="s">
        <v>94</v>
      </c>
      <c r="GGE452" s="72" t="s">
        <v>94</v>
      </c>
      <c r="GGF452" s="72" t="s">
        <v>94</v>
      </c>
      <c r="GGG452" s="72" t="s">
        <v>94</v>
      </c>
      <c r="GGH452" s="72" t="s">
        <v>94</v>
      </c>
      <c r="GGI452" s="72" t="s">
        <v>94</v>
      </c>
      <c r="GGJ452" s="72" t="s">
        <v>94</v>
      </c>
      <c r="GGK452" s="72" t="s">
        <v>94</v>
      </c>
      <c r="GGL452" s="72" t="s">
        <v>94</v>
      </c>
      <c r="GGM452" s="72" t="s">
        <v>94</v>
      </c>
      <c r="GGN452" s="72" t="s">
        <v>94</v>
      </c>
      <c r="GGO452" s="72" t="s">
        <v>94</v>
      </c>
      <c r="GGP452" s="72" t="s">
        <v>94</v>
      </c>
      <c r="GGQ452" s="72" t="s">
        <v>94</v>
      </c>
      <c r="GGR452" s="72" t="s">
        <v>94</v>
      </c>
      <c r="GGS452" s="72" t="s">
        <v>94</v>
      </c>
      <c r="GGT452" s="72" t="s">
        <v>94</v>
      </c>
      <c r="GGU452" s="72" t="s">
        <v>94</v>
      </c>
      <c r="GGV452" s="72" t="s">
        <v>94</v>
      </c>
      <c r="GGW452" s="72" t="s">
        <v>94</v>
      </c>
      <c r="GGX452" s="72" t="s">
        <v>94</v>
      </c>
      <c r="GGY452" s="72" t="s">
        <v>94</v>
      </c>
      <c r="GGZ452" s="72" t="s">
        <v>94</v>
      </c>
      <c r="GHA452" s="72" t="s">
        <v>94</v>
      </c>
      <c r="GHB452" s="72" t="s">
        <v>94</v>
      </c>
      <c r="GHC452" s="72" t="s">
        <v>94</v>
      </c>
      <c r="GHD452" s="72" t="s">
        <v>94</v>
      </c>
      <c r="GHE452" s="72" t="s">
        <v>94</v>
      </c>
      <c r="GHF452" s="72" t="s">
        <v>94</v>
      </c>
      <c r="GHG452" s="72" t="s">
        <v>94</v>
      </c>
      <c r="GHH452" s="72" t="s">
        <v>94</v>
      </c>
      <c r="GHI452" s="72" t="s">
        <v>94</v>
      </c>
      <c r="GHJ452" s="72" t="s">
        <v>94</v>
      </c>
      <c r="GHK452" s="72" t="s">
        <v>94</v>
      </c>
      <c r="GHL452" s="72" t="s">
        <v>94</v>
      </c>
      <c r="GHM452" s="72" t="s">
        <v>94</v>
      </c>
      <c r="GHN452" s="72" t="s">
        <v>94</v>
      </c>
      <c r="GHO452" s="72" t="s">
        <v>94</v>
      </c>
      <c r="GHP452" s="72" t="s">
        <v>94</v>
      </c>
      <c r="GHQ452" s="72" t="s">
        <v>94</v>
      </c>
      <c r="GHR452" s="72" t="s">
        <v>94</v>
      </c>
      <c r="GHS452" s="72" t="s">
        <v>94</v>
      </c>
      <c r="GHT452" s="72" t="s">
        <v>94</v>
      </c>
      <c r="GHU452" s="72" t="s">
        <v>94</v>
      </c>
      <c r="GHV452" s="72" t="s">
        <v>94</v>
      </c>
      <c r="GHW452" s="72" t="s">
        <v>94</v>
      </c>
      <c r="GHX452" s="72" t="s">
        <v>94</v>
      </c>
      <c r="GHY452" s="72" t="s">
        <v>94</v>
      </c>
      <c r="GHZ452" s="72" t="s">
        <v>94</v>
      </c>
      <c r="GIA452" s="72" t="s">
        <v>94</v>
      </c>
      <c r="GIB452" s="72" t="s">
        <v>94</v>
      </c>
      <c r="GIC452" s="72" t="s">
        <v>94</v>
      </c>
      <c r="GID452" s="72" t="s">
        <v>94</v>
      </c>
      <c r="GIE452" s="72" t="s">
        <v>94</v>
      </c>
      <c r="GIF452" s="72" t="s">
        <v>94</v>
      </c>
      <c r="GIG452" s="72" t="s">
        <v>94</v>
      </c>
      <c r="GIH452" s="72" t="s">
        <v>94</v>
      </c>
      <c r="GII452" s="72" t="s">
        <v>94</v>
      </c>
      <c r="GIJ452" s="72" t="s">
        <v>94</v>
      </c>
      <c r="GIK452" s="72" t="s">
        <v>94</v>
      </c>
      <c r="GIL452" s="72" t="s">
        <v>94</v>
      </c>
      <c r="GIM452" s="72" t="s">
        <v>94</v>
      </c>
      <c r="GIN452" s="72" t="s">
        <v>94</v>
      </c>
      <c r="GIO452" s="72" t="s">
        <v>94</v>
      </c>
      <c r="GIP452" s="72" t="s">
        <v>94</v>
      </c>
      <c r="GIQ452" s="72" t="s">
        <v>94</v>
      </c>
      <c r="GIR452" s="72" t="s">
        <v>94</v>
      </c>
      <c r="GIS452" s="72" t="s">
        <v>94</v>
      </c>
      <c r="GIT452" s="72" t="s">
        <v>94</v>
      </c>
      <c r="GIU452" s="72" t="s">
        <v>94</v>
      </c>
      <c r="GIV452" s="72" t="s">
        <v>94</v>
      </c>
      <c r="GIW452" s="72" t="s">
        <v>94</v>
      </c>
      <c r="GIX452" s="72" t="s">
        <v>94</v>
      </c>
      <c r="GIY452" s="72" t="s">
        <v>94</v>
      </c>
      <c r="GIZ452" s="72" t="s">
        <v>94</v>
      </c>
      <c r="GJA452" s="72" t="s">
        <v>94</v>
      </c>
      <c r="GJB452" s="72" t="s">
        <v>94</v>
      </c>
      <c r="GJC452" s="72" t="s">
        <v>94</v>
      </c>
      <c r="GJD452" s="72" t="s">
        <v>94</v>
      </c>
      <c r="GJE452" s="72" t="s">
        <v>94</v>
      </c>
      <c r="GJF452" s="72" t="s">
        <v>94</v>
      </c>
      <c r="GJG452" s="72" t="s">
        <v>94</v>
      </c>
      <c r="GJH452" s="72" t="s">
        <v>94</v>
      </c>
      <c r="GJI452" s="72" t="s">
        <v>94</v>
      </c>
      <c r="GJJ452" s="72" t="s">
        <v>94</v>
      </c>
      <c r="GJK452" s="72" t="s">
        <v>94</v>
      </c>
      <c r="GJL452" s="72" t="s">
        <v>94</v>
      </c>
      <c r="GJM452" s="72" t="s">
        <v>94</v>
      </c>
      <c r="GJN452" s="72" t="s">
        <v>94</v>
      </c>
      <c r="GJO452" s="72" t="s">
        <v>94</v>
      </c>
      <c r="GJP452" s="72" t="s">
        <v>94</v>
      </c>
      <c r="GJQ452" s="72" t="s">
        <v>94</v>
      </c>
      <c r="GJR452" s="72" t="s">
        <v>94</v>
      </c>
      <c r="GJS452" s="72" t="s">
        <v>94</v>
      </c>
      <c r="GJT452" s="72" t="s">
        <v>94</v>
      </c>
      <c r="GJU452" s="72" t="s">
        <v>94</v>
      </c>
      <c r="GJV452" s="72" t="s">
        <v>94</v>
      </c>
      <c r="GJW452" s="72" t="s">
        <v>94</v>
      </c>
      <c r="GJX452" s="72" t="s">
        <v>94</v>
      </c>
      <c r="GJY452" s="72" t="s">
        <v>94</v>
      </c>
      <c r="GJZ452" s="72" t="s">
        <v>94</v>
      </c>
      <c r="GKA452" s="72" t="s">
        <v>94</v>
      </c>
      <c r="GKB452" s="72" t="s">
        <v>94</v>
      </c>
      <c r="GKC452" s="72" t="s">
        <v>94</v>
      </c>
      <c r="GKD452" s="72" t="s">
        <v>94</v>
      </c>
      <c r="GKE452" s="72" t="s">
        <v>94</v>
      </c>
      <c r="GKF452" s="72" t="s">
        <v>94</v>
      </c>
      <c r="GKG452" s="72" t="s">
        <v>94</v>
      </c>
      <c r="GKH452" s="72" t="s">
        <v>94</v>
      </c>
      <c r="GKI452" s="72" t="s">
        <v>94</v>
      </c>
      <c r="GKJ452" s="72" t="s">
        <v>94</v>
      </c>
      <c r="GKK452" s="72" t="s">
        <v>94</v>
      </c>
      <c r="GKL452" s="72" t="s">
        <v>94</v>
      </c>
      <c r="GKM452" s="72" t="s">
        <v>94</v>
      </c>
      <c r="GKN452" s="72" t="s">
        <v>94</v>
      </c>
      <c r="GKO452" s="72" t="s">
        <v>94</v>
      </c>
      <c r="GKP452" s="72" t="s">
        <v>94</v>
      </c>
      <c r="GKQ452" s="72" t="s">
        <v>94</v>
      </c>
      <c r="GKR452" s="72" t="s">
        <v>94</v>
      </c>
      <c r="GKS452" s="72" t="s">
        <v>94</v>
      </c>
      <c r="GKT452" s="72" t="s">
        <v>94</v>
      </c>
      <c r="GKU452" s="72" t="s">
        <v>94</v>
      </c>
      <c r="GKV452" s="72" t="s">
        <v>94</v>
      </c>
      <c r="GKW452" s="72" t="s">
        <v>94</v>
      </c>
      <c r="GKX452" s="72" t="s">
        <v>94</v>
      </c>
      <c r="GKY452" s="72" t="s">
        <v>94</v>
      </c>
      <c r="GKZ452" s="72" t="s">
        <v>94</v>
      </c>
      <c r="GLA452" s="72" t="s">
        <v>94</v>
      </c>
      <c r="GLB452" s="72" t="s">
        <v>94</v>
      </c>
      <c r="GLC452" s="72" t="s">
        <v>94</v>
      </c>
      <c r="GLD452" s="72" t="s">
        <v>94</v>
      </c>
      <c r="GLE452" s="72" t="s">
        <v>94</v>
      </c>
      <c r="GLF452" s="72" t="s">
        <v>94</v>
      </c>
      <c r="GLG452" s="72" t="s">
        <v>94</v>
      </c>
      <c r="GLH452" s="72" t="s">
        <v>94</v>
      </c>
      <c r="GLI452" s="72" t="s">
        <v>94</v>
      </c>
      <c r="GLJ452" s="72" t="s">
        <v>94</v>
      </c>
      <c r="GLK452" s="72" t="s">
        <v>94</v>
      </c>
      <c r="GLL452" s="72" t="s">
        <v>94</v>
      </c>
      <c r="GLM452" s="72" t="s">
        <v>94</v>
      </c>
      <c r="GLN452" s="72" t="s">
        <v>94</v>
      </c>
      <c r="GLO452" s="72" t="s">
        <v>94</v>
      </c>
      <c r="GLP452" s="72" t="s">
        <v>94</v>
      </c>
      <c r="GLQ452" s="72" t="s">
        <v>94</v>
      </c>
      <c r="GLR452" s="72" t="s">
        <v>94</v>
      </c>
      <c r="GLS452" s="72" t="s">
        <v>94</v>
      </c>
      <c r="GLT452" s="72" t="s">
        <v>94</v>
      </c>
      <c r="GLU452" s="72" t="s">
        <v>94</v>
      </c>
      <c r="GLV452" s="72" t="s">
        <v>94</v>
      </c>
      <c r="GLW452" s="72" t="s">
        <v>94</v>
      </c>
      <c r="GLX452" s="72" t="s">
        <v>94</v>
      </c>
      <c r="GLY452" s="72" t="s">
        <v>94</v>
      </c>
      <c r="GLZ452" s="72" t="s">
        <v>94</v>
      </c>
      <c r="GMA452" s="72" t="s">
        <v>94</v>
      </c>
      <c r="GMB452" s="72" t="s">
        <v>94</v>
      </c>
      <c r="GMC452" s="72" t="s">
        <v>94</v>
      </c>
      <c r="GMD452" s="72" t="s">
        <v>94</v>
      </c>
      <c r="GME452" s="72" t="s">
        <v>94</v>
      </c>
      <c r="GMF452" s="72" t="s">
        <v>94</v>
      </c>
      <c r="GMG452" s="72" t="s">
        <v>94</v>
      </c>
      <c r="GMH452" s="72" t="s">
        <v>94</v>
      </c>
      <c r="GMI452" s="72" t="s">
        <v>94</v>
      </c>
      <c r="GMJ452" s="72" t="s">
        <v>94</v>
      </c>
      <c r="GMK452" s="72" t="s">
        <v>94</v>
      </c>
      <c r="GML452" s="72" t="s">
        <v>94</v>
      </c>
      <c r="GMM452" s="72" t="s">
        <v>94</v>
      </c>
      <c r="GMN452" s="72" t="s">
        <v>94</v>
      </c>
      <c r="GMO452" s="72" t="s">
        <v>94</v>
      </c>
      <c r="GMP452" s="72" t="s">
        <v>94</v>
      </c>
      <c r="GMQ452" s="72" t="s">
        <v>94</v>
      </c>
      <c r="GMR452" s="72" t="s">
        <v>94</v>
      </c>
      <c r="GMS452" s="72" t="s">
        <v>94</v>
      </c>
      <c r="GMT452" s="72" t="s">
        <v>94</v>
      </c>
      <c r="GMU452" s="72" t="s">
        <v>94</v>
      </c>
      <c r="GMV452" s="72" t="s">
        <v>94</v>
      </c>
      <c r="GMW452" s="72" t="s">
        <v>94</v>
      </c>
      <c r="GMX452" s="72" t="s">
        <v>94</v>
      </c>
      <c r="GMY452" s="72" t="s">
        <v>94</v>
      </c>
      <c r="GMZ452" s="72" t="s">
        <v>94</v>
      </c>
      <c r="GNA452" s="72" t="s">
        <v>94</v>
      </c>
      <c r="GNB452" s="72" t="s">
        <v>94</v>
      </c>
      <c r="GNC452" s="72" t="s">
        <v>94</v>
      </c>
      <c r="GND452" s="72" t="s">
        <v>94</v>
      </c>
      <c r="GNE452" s="72" t="s">
        <v>94</v>
      </c>
      <c r="GNF452" s="72" t="s">
        <v>94</v>
      </c>
      <c r="GNG452" s="72" t="s">
        <v>94</v>
      </c>
      <c r="GNH452" s="72" t="s">
        <v>94</v>
      </c>
      <c r="GNI452" s="72" t="s">
        <v>94</v>
      </c>
      <c r="GNJ452" s="72" t="s">
        <v>94</v>
      </c>
      <c r="GNK452" s="72" t="s">
        <v>94</v>
      </c>
      <c r="GNL452" s="72" t="s">
        <v>94</v>
      </c>
      <c r="GNM452" s="72" t="s">
        <v>94</v>
      </c>
      <c r="GNN452" s="72" t="s">
        <v>94</v>
      </c>
      <c r="GNO452" s="72" t="s">
        <v>94</v>
      </c>
      <c r="GNP452" s="72" t="s">
        <v>94</v>
      </c>
      <c r="GNQ452" s="72" t="s">
        <v>94</v>
      </c>
      <c r="GNR452" s="72" t="s">
        <v>94</v>
      </c>
      <c r="GNS452" s="72" t="s">
        <v>94</v>
      </c>
      <c r="GNT452" s="72" t="s">
        <v>94</v>
      </c>
      <c r="GNU452" s="72" t="s">
        <v>94</v>
      </c>
      <c r="GNV452" s="72" t="s">
        <v>94</v>
      </c>
      <c r="GNW452" s="72" t="s">
        <v>94</v>
      </c>
      <c r="GNX452" s="72" t="s">
        <v>94</v>
      </c>
      <c r="GNY452" s="72" t="s">
        <v>94</v>
      </c>
      <c r="GNZ452" s="72" t="s">
        <v>94</v>
      </c>
      <c r="GOA452" s="72" t="s">
        <v>94</v>
      </c>
      <c r="GOB452" s="72" t="s">
        <v>94</v>
      </c>
      <c r="GOC452" s="72" t="s">
        <v>94</v>
      </c>
      <c r="GOD452" s="72" t="s">
        <v>94</v>
      </c>
      <c r="GOE452" s="72" t="s">
        <v>94</v>
      </c>
      <c r="GOF452" s="72" t="s">
        <v>94</v>
      </c>
      <c r="GOG452" s="72" t="s">
        <v>94</v>
      </c>
      <c r="GOH452" s="72" t="s">
        <v>94</v>
      </c>
      <c r="GOI452" s="72" t="s">
        <v>94</v>
      </c>
      <c r="GOJ452" s="72" t="s">
        <v>94</v>
      </c>
      <c r="GOK452" s="72" t="s">
        <v>94</v>
      </c>
      <c r="GOL452" s="72" t="s">
        <v>94</v>
      </c>
      <c r="GOM452" s="72" t="s">
        <v>94</v>
      </c>
      <c r="GON452" s="72" t="s">
        <v>94</v>
      </c>
      <c r="GOO452" s="72" t="s">
        <v>94</v>
      </c>
      <c r="GOP452" s="72" t="s">
        <v>94</v>
      </c>
      <c r="GOQ452" s="72" t="s">
        <v>94</v>
      </c>
      <c r="GOR452" s="72" t="s">
        <v>94</v>
      </c>
      <c r="GOS452" s="72" t="s">
        <v>94</v>
      </c>
      <c r="GOT452" s="72" t="s">
        <v>94</v>
      </c>
      <c r="GOU452" s="72" t="s">
        <v>94</v>
      </c>
      <c r="GOV452" s="72" t="s">
        <v>94</v>
      </c>
      <c r="GOW452" s="72" t="s">
        <v>94</v>
      </c>
      <c r="GOX452" s="72" t="s">
        <v>94</v>
      </c>
      <c r="GOY452" s="72" t="s">
        <v>94</v>
      </c>
      <c r="GOZ452" s="72" t="s">
        <v>94</v>
      </c>
      <c r="GPA452" s="72" t="s">
        <v>94</v>
      </c>
      <c r="GPB452" s="72" t="s">
        <v>94</v>
      </c>
      <c r="GPC452" s="72" t="s">
        <v>94</v>
      </c>
      <c r="GPD452" s="72" t="s">
        <v>94</v>
      </c>
      <c r="GPE452" s="72" t="s">
        <v>94</v>
      </c>
      <c r="GPF452" s="72" t="s">
        <v>94</v>
      </c>
      <c r="GPG452" s="72" t="s">
        <v>94</v>
      </c>
      <c r="GPH452" s="72" t="s">
        <v>94</v>
      </c>
      <c r="GPI452" s="72" t="s">
        <v>94</v>
      </c>
      <c r="GPJ452" s="72" t="s">
        <v>94</v>
      </c>
      <c r="GPK452" s="72" t="s">
        <v>94</v>
      </c>
      <c r="GPL452" s="72" t="s">
        <v>94</v>
      </c>
      <c r="GPM452" s="72" t="s">
        <v>94</v>
      </c>
      <c r="GPN452" s="72" t="s">
        <v>94</v>
      </c>
      <c r="GPO452" s="72" t="s">
        <v>94</v>
      </c>
      <c r="GPP452" s="72" t="s">
        <v>94</v>
      </c>
      <c r="GPQ452" s="72" t="s">
        <v>94</v>
      </c>
      <c r="GPR452" s="72" t="s">
        <v>94</v>
      </c>
      <c r="GPS452" s="72" t="s">
        <v>94</v>
      </c>
      <c r="GPT452" s="72" t="s">
        <v>94</v>
      </c>
      <c r="GPU452" s="72" t="s">
        <v>94</v>
      </c>
      <c r="GPV452" s="72" t="s">
        <v>94</v>
      </c>
      <c r="GPW452" s="72" t="s">
        <v>94</v>
      </c>
      <c r="GPX452" s="72" t="s">
        <v>94</v>
      </c>
      <c r="GPY452" s="72" t="s">
        <v>94</v>
      </c>
      <c r="GPZ452" s="72" t="s">
        <v>94</v>
      </c>
      <c r="GQA452" s="72" t="s">
        <v>94</v>
      </c>
      <c r="GQB452" s="72" t="s">
        <v>94</v>
      </c>
      <c r="GQC452" s="72" t="s">
        <v>94</v>
      </c>
      <c r="GQD452" s="72" t="s">
        <v>94</v>
      </c>
      <c r="GQE452" s="72" t="s">
        <v>94</v>
      </c>
      <c r="GQF452" s="72" t="s">
        <v>94</v>
      </c>
      <c r="GQG452" s="72" t="s">
        <v>94</v>
      </c>
      <c r="GQH452" s="72" t="s">
        <v>94</v>
      </c>
      <c r="GQI452" s="72" t="s">
        <v>94</v>
      </c>
      <c r="GQJ452" s="72" t="s">
        <v>94</v>
      </c>
      <c r="GQK452" s="72" t="s">
        <v>94</v>
      </c>
      <c r="GQL452" s="72" t="s">
        <v>94</v>
      </c>
      <c r="GQM452" s="72" t="s">
        <v>94</v>
      </c>
      <c r="GQN452" s="72" t="s">
        <v>94</v>
      </c>
      <c r="GQO452" s="72" t="s">
        <v>94</v>
      </c>
      <c r="GQP452" s="72" t="s">
        <v>94</v>
      </c>
      <c r="GQQ452" s="72" t="s">
        <v>94</v>
      </c>
      <c r="GQR452" s="72" t="s">
        <v>94</v>
      </c>
      <c r="GQS452" s="72" t="s">
        <v>94</v>
      </c>
      <c r="GQT452" s="72" t="s">
        <v>94</v>
      </c>
      <c r="GQU452" s="72" t="s">
        <v>94</v>
      </c>
      <c r="GQV452" s="72" t="s">
        <v>94</v>
      </c>
      <c r="GQW452" s="72" t="s">
        <v>94</v>
      </c>
      <c r="GQX452" s="72" t="s">
        <v>94</v>
      </c>
      <c r="GQY452" s="72" t="s">
        <v>94</v>
      </c>
      <c r="GQZ452" s="72" t="s">
        <v>94</v>
      </c>
      <c r="GRA452" s="72" t="s">
        <v>94</v>
      </c>
      <c r="GRB452" s="72" t="s">
        <v>94</v>
      </c>
      <c r="GRC452" s="72" t="s">
        <v>94</v>
      </c>
      <c r="GRD452" s="72" t="s">
        <v>94</v>
      </c>
      <c r="GRE452" s="72" t="s">
        <v>94</v>
      </c>
      <c r="GRF452" s="72" t="s">
        <v>94</v>
      </c>
      <c r="GRG452" s="72" t="s">
        <v>94</v>
      </c>
      <c r="GRH452" s="72" t="s">
        <v>94</v>
      </c>
      <c r="GRI452" s="72" t="s">
        <v>94</v>
      </c>
      <c r="GRJ452" s="72" t="s">
        <v>94</v>
      </c>
      <c r="GRK452" s="72" t="s">
        <v>94</v>
      </c>
      <c r="GRL452" s="72" t="s">
        <v>94</v>
      </c>
      <c r="GRM452" s="72" t="s">
        <v>94</v>
      </c>
      <c r="GRN452" s="72" t="s">
        <v>94</v>
      </c>
      <c r="GRO452" s="72" t="s">
        <v>94</v>
      </c>
      <c r="GRP452" s="72" t="s">
        <v>94</v>
      </c>
      <c r="GRQ452" s="72" t="s">
        <v>94</v>
      </c>
      <c r="GRR452" s="72" t="s">
        <v>94</v>
      </c>
      <c r="GRS452" s="72" t="s">
        <v>94</v>
      </c>
      <c r="GRT452" s="72" t="s">
        <v>94</v>
      </c>
      <c r="GRU452" s="72" t="s">
        <v>94</v>
      </c>
      <c r="GRV452" s="72" t="s">
        <v>94</v>
      </c>
      <c r="GRW452" s="72" t="s">
        <v>94</v>
      </c>
      <c r="GRX452" s="72" t="s">
        <v>94</v>
      </c>
      <c r="GRY452" s="72" t="s">
        <v>94</v>
      </c>
      <c r="GRZ452" s="72" t="s">
        <v>94</v>
      </c>
      <c r="GSA452" s="72" t="s">
        <v>94</v>
      </c>
      <c r="GSB452" s="72" t="s">
        <v>94</v>
      </c>
      <c r="GSC452" s="72" t="s">
        <v>94</v>
      </c>
      <c r="GSD452" s="72" t="s">
        <v>94</v>
      </c>
      <c r="GSE452" s="72" t="s">
        <v>94</v>
      </c>
      <c r="GSF452" s="72" t="s">
        <v>94</v>
      </c>
      <c r="GSG452" s="72" t="s">
        <v>94</v>
      </c>
      <c r="GSH452" s="72" t="s">
        <v>94</v>
      </c>
      <c r="GSI452" s="72" t="s">
        <v>94</v>
      </c>
      <c r="GSJ452" s="72" t="s">
        <v>94</v>
      </c>
      <c r="GSK452" s="72" t="s">
        <v>94</v>
      </c>
      <c r="GSL452" s="72" t="s">
        <v>94</v>
      </c>
      <c r="GSM452" s="72" t="s">
        <v>94</v>
      </c>
      <c r="GSN452" s="72" t="s">
        <v>94</v>
      </c>
      <c r="GSO452" s="72" t="s">
        <v>94</v>
      </c>
      <c r="GSP452" s="72" t="s">
        <v>94</v>
      </c>
      <c r="GSQ452" s="72" t="s">
        <v>94</v>
      </c>
      <c r="GSR452" s="72" t="s">
        <v>94</v>
      </c>
      <c r="GSS452" s="72" t="s">
        <v>94</v>
      </c>
      <c r="GST452" s="72" t="s">
        <v>94</v>
      </c>
      <c r="GSU452" s="72" t="s">
        <v>94</v>
      </c>
      <c r="GSV452" s="72" t="s">
        <v>94</v>
      </c>
      <c r="GSW452" s="72" t="s">
        <v>94</v>
      </c>
      <c r="GSX452" s="72" t="s">
        <v>94</v>
      </c>
      <c r="GSY452" s="72" t="s">
        <v>94</v>
      </c>
      <c r="GSZ452" s="72" t="s">
        <v>94</v>
      </c>
      <c r="GTA452" s="72" t="s">
        <v>94</v>
      </c>
      <c r="GTB452" s="72" t="s">
        <v>94</v>
      </c>
      <c r="GTC452" s="72" t="s">
        <v>94</v>
      </c>
      <c r="GTD452" s="72" t="s">
        <v>94</v>
      </c>
      <c r="GTE452" s="72" t="s">
        <v>94</v>
      </c>
      <c r="GTF452" s="72" t="s">
        <v>94</v>
      </c>
      <c r="GTG452" s="72" t="s">
        <v>94</v>
      </c>
      <c r="GTH452" s="72" t="s">
        <v>94</v>
      </c>
      <c r="GTI452" s="72" t="s">
        <v>94</v>
      </c>
      <c r="GTJ452" s="72" t="s">
        <v>94</v>
      </c>
      <c r="GTK452" s="72" t="s">
        <v>94</v>
      </c>
      <c r="GTL452" s="72" t="s">
        <v>94</v>
      </c>
      <c r="GTM452" s="72" t="s">
        <v>94</v>
      </c>
      <c r="GTN452" s="72" t="s">
        <v>94</v>
      </c>
      <c r="GTO452" s="72" t="s">
        <v>94</v>
      </c>
      <c r="GTP452" s="72" t="s">
        <v>94</v>
      </c>
      <c r="GTQ452" s="72" t="s">
        <v>94</v>
      </c>
      <c r="GTR452" s="72" t="s">
        <v>94</v>
      </c>
      <c r="GTS452" s="72" t="s">
        <v>94</v>
      </c>
      <c r="GTT452" s="72" t="s">
        <v>94</v>
      </c>
      <c r="GTU452" s="72" t="s">
        <v>94</v>
      </c>
      <c r="GTV452" s="72" t="s">
        <v>94</v>
      </c>
      <c r="GTW452" s="72" t="s">
        <v>94</v>
      </c>
      <c r="GTX452" s="72" t="s">
        <v>94</v>
      </c>
      <c r="GTY452" s="72" t="s">
        <v>94</v>
      </c>
      <c r="GTZ452" s="72" t="s">
        <v>94</v>
      </c>
      <c r="GUA452" s="72" t="s">
        <v>94</v>
      </c>
      <c r="GUB452" s="72" t="s">
        <v>94</v>
      </c>
      <c r="GUC452" s="72" t="s">
        <v>94</v>
      </c>
      <c r="GUD452" s="72" t="s">
        <v>94</v>
      </c>
      <c r="GUE452" s="72" t="s">
        <v>94</v>
      </c>
      <c r="GUF452" s="72" t="s">
        <v>94</v>
      </c>
      <c r="GUG452" s="72" t="s">
        <v>94</v>
      </c>
      <c r="GUH452" s="72" t="s">
        <v>94</v>
      </c>
      <c r="GUI452" s="72" t="s">
        <v>94</v>
      </c>
      <c r="GUJ452" s="72" t="s">
        <v>94</v>
      </c>
      <c r="GUK452" s="72" t="s">
        <v>94</v>
      </c>
      <c r="GUL452" s="72" t="s">
        <v>94</v>
      </c>
      <c r="GUM452" s="72" t="s">
        <v>94</v>
      </c>
      <c r="GUN452" s="72" t="s">
        <v>94</v>
      </c>
      <c r="GUO452" s="72" t="s">
        <v>94</v>
      </c>
      <c r="GUP452" s="72" t="s">
        <v>94</v>
      </c>
      <c r="GUQ452" s="72" t="s">
        <v>94</v>
      </c>
      <c r="GUR452" s="72" t="s">
        <v>94</v>
      </c>
      <c r="GUS452" s="72" t="s">
        <v>94</v>
      </c>
      <c r="GUT452" s="72" t="s">
        <v>94</v>
      </c>
      <c r="GUU452" s="72" t="s">
        <v>94</v>
      </c>
      <c r="GUV452" s="72" t="s">
        <v>94</v>
      </c>
      <c r="GUW452" s="72" t="s">
        <v>94</v>
      </c>
      <c r="GUX452" s="72" t="s">
        <v>94</v>
      </c>
      <c r="GUY452" s="72" t="s">
        <v>94</v>
      </c>
      <c r="GUZ452" s="72" t="s">
        <v>94</v>
      </c>
      <c r="GVA452" s="72" t="s">
        <v>94</v>
      </c>
      <c r="GVB452" s="72" t="s">
        <v>94</v>
      </c>
      <c r="GVC452" s="72" t="s">
        <v>94</v>
      </c>
      <c r="GVD452" s="72" t="s">
        <v>94</v>
      </c>
      <c r="GVE452" s="72" t="s">
        <v>94</v>
      </c>
      <c r="GVF452" s="72" t="s">
        <v>94</v>
      </c>
      <c r="GVG452" s="72" t="s">
        <v>94</v>
      </c>
      <c r="GVH452" s="72" t="s">
        <v>94</v>
      </c>
      <c r="GVI452" s="72" t="s">
        <v>94</v>
      </c>
      <c r="GVJ452" s="72" t="s">
        <v>94</v>
      </c>
      <c r="GVK452" s="72" t="s">
        <v>94</v>
      </c>
      <c r="GVL452" s="72" t="s">
        <v>94</v>
      </c>
      <c r="GVM452" s="72" t="s">
        <v>94</v>
      </c>
      <c r="GVN452" s="72" t="s">
        <v>94</v>
      </c>
      <c r="GVO452" s="72" t="s">
        <v>94</v>
      </c>
      <c r="GVP452" s="72" t="s">
        <v>94</v>
      </c>
      <c r="GVQ452" s="72" t="s">
        <v>94</v>
      </c>
      <c r="GVR452" s="72" t="s">
        <v>94</v>
      </c>
      <c r="GVS452" s="72" t="s">
        <v>94</v>
      </c>
      <c r="GVT452" s="72" t="s">
        <v>94</v>
      </c>
      <c r="GVU452" s="72" t="s">
        <v>94</v>
      </c>
      <c r="GVV452" s="72" t="s">
        <v>94</v>
      </c>
      <c r="GVW452" s="72" t="s">
        <v>94</v>
      </c>
      <c r="GVX452" s="72" t="s">
        <v>94</v>
      </c>
      <c r="GVY452" s="72" t="s">
        <v>94</v>
      </c>
      <c r="GVZ452" s="72" t="s">
        <v>94</v>
      </c>
      <c r="GWA452" s="72" t="s">
        <v>94</v>
      </c>
      <c r="GWB452" s="72" t="s">
        <v>94</v>
      </c>
      <c r="GWC452" s="72" t="s">
        <v>94</v>
      </c>
      <c r="GWD452" s="72" t="s">
        <v>94</v>
      </c>
      <c r="GWE452" s="72" t="s">
        <v>94</v>
      </c>
      <c r="GWF452" s="72" t="s">
        <v>94</v>
      </c>
      <c r="GWG452" s="72" t="s">
        <v>94</v>
      </c>
      <c r="GWH452" s="72" t="s">
        <v>94</v>
      </c>
      <c r="GWI452" s="72" t="s">
        <v>94</v>
      </c>
      <c r="GWJ452" s="72" t="s">
        <v>94</v>
      </c>
      <c r="GWK452" s="72" t="s">
        <v>94</v>
      </c>
      <c r="GWL452" s="72" t="s">
        <v>94</v>
      </c>
      <c r="GWM452" s="72" t="s">
        <v>94</v>
      </c>
      <c r="GWN452" s="72" t="s">
        <v>94</v>
      </c>
      <c r="GWO452" s="72" t="s">
        <v>94</v>
      </c>
      <c r="GWP452" s="72" t="s">
        <v>94</v>
      </c>
      <c r="GWQ452" s="72" t="s">
        <v>94</v>
      </c>
      <c r="GWR452" s="72" t="s">
        <v>94</v>
      </c>
      <c r="GWS452" s="72" t="s">
        <v>94</v>
      </c>
      <c r="GWT452" s="72" t="s">
        <v>94</v>
      </c>
      <c r="GWU452" s="72" t="s">
        <v>94</v>
      </c>
      <c r="GWV452" s="72" t="s">
        <v>94</v>
      </c>
      <c r="GWW452" s="72" t="s">
        <v>94</v>
      </c>
      <c r="GWX452" s="72" t="s">
        <v>94</v>
      </c>
      <c r="GWY452" s="72" t="s">
        <v>94</v>
      </c>
      <c r="GWZ452" s="72" t="s">
        <v>94</v>
      </c>
      <c r="GXA452" s="72" t="s">
        <v>94</v>
      </c>
      <c r="GXB452" s="72" t="s">
        <v>94</v>
      </c>
      <c r="GXC452" s="72" t="s">
        <v>94</v>
      </c>
      <c r="GXD452" s="72" t="s">
        <v>94</v>
      </c>
      <c r="GXE452" s="72" t="s">
        <v>94</v>
      </c>
      <c r="GXF452" s="72" t="s">
        <v>94</v>
      </c>
      <c r="GXG452" s="72" t="s">
        <v>94</v>
      </c>
      <c r="GXH452" s="72" t="s">
        <v>94</v>
      </c>
      <c r="GXI452" s="72" t="s">
        <v>94</v>
      </c>
      <c r="GXJ452" s="72" t="s">
        <v>94</v>
      </c>
      <c r="GXK452" s="72" t="s">
        <v>94</v>
      </c>
      <c r="GXL452" s="72" t="s">
        <v>94</v>
      </c>
      <c r="GXM452" s="72" t="s">
        <v>94</v>
      </c>
      <c r="GXN452" s="72" t="s">
        <v>94</v>
      </c>
      <c r="GXO452" s="72" t="s">
        <v>94</v>
      </c>
      <c r="GXP452" s="72" t="s">
        <v>94</v>
      </c>
      <c r="GXQ452" s="72" t="s">
        <v>94</v>
      </c>
      <c r="GXR452" s="72" t="s">
        <v>94</v>
      </c>
      <c r="GXS452" s="72" t="s">
        <v>94</v>
      </c>
      <c r="GXT452" s="72" t="s">
        <v>94</v>
      </c>
      <c r="GXU452" s="72" t="s">
        <v>94</v>
      </c>
      <c r="GXV452" s="72" t="s">
        <v>94</v>
      </c>
      <c r="GXW452" s="72" t="s">
        <v>94</v>
      </c>
      <c r="GXX452" s="72" t="s">
        <v>94</v>
      </c>
      <c r="GXY452" s="72" t="s">
        <v>94</v>
      </c>
      <c r="GXZ452" s="72" t="s">
        <v>94</v>
      </c>
      <c r="GYA452" s="72" t="s">
        <v>94</v>
      </c>
      <c r="GYB452" s="72" t="s">
        <v>94</v>
      </c>
      <c r="GYC452" s="72" t="s">
        <v>94</v>
      </c>
      <c r="GYD452" s="72" t="s">
        <v>94</v>
      </c>
      <c r="GYE452" s="72" t="s">
        <v>94</v>
      </c>
      <c r="GYF452" s="72" t="s">
        <v>94</v>
      </c>
      <c r="GYG452" s="72" t="s">
        <v>94</v>
      </c>
      <c r="GYH452" s="72" t="s">
        <v>94</v>
      </c>
      <c r="GYI452" s="72" t="s">
        <v>94</v>
      </c>
      <c r="GYJ452" s="72" t="s">
        <v>94</v>
      </c>
      <c r="GYK452" s="72" t="s">
        <v>94</v>
      </c>
      <c r="GYL452" s="72" t="s">
        <v>94</v>
      </c>
      <c r="GYM452" s="72" t="s">
        <v>94</v>
      </c>
      <c r="GYN452" s="72" t="s">
        <v>94</v>
      </c>
      <c r="GYO452" s="72" t="s">
        <v>94</v>
      </c>
      <c r="GYP452" s="72" t="s">
        <v>94</v>
      </c>
      <c r="GYQ452" s="72" t="s">
        <v>94</v>
      </c>
      <c r="GYR452" s="72" t="s">
        <v>94</v>
      </c>
      <c r="GYS452" s="72" t="s">
        <v>94</v>
      </c>
      <c r="GYT452" s="72" t="s">
        <v>94</v>
      </c>
      <c r="GYU452" s="72" t="s">
        <v>94</v>
      </c>
      <c r="GYV452" s="72" t="s">
        <v>94</v>
      </c>
      <c r="GYW452" s="72" t="s">
        <v>94</v>
      </c>
      <c r="GYX452" s="72" t="s">
        <v>94</v>
      </c>
      <c r="GYY452" s="72" t="s">
        <v>94</v>
      </c>
      <c r="GYZ452" s="72" t="s">
        <v>94</v>
      </c>
      <c r="GZA452" s="72" t="s">
        <v>94</v>
      </c>
      <c r="GZB452" s="72" t="s">
        <v>94</v>
      </c>
      <c r="GZC452" s="72" t="s">
        <v>94</v>
      </c>
      <c r="GZD452" s="72" t="s">
        <v>94</v>
      </c>
      <c r="GZE452" s="72" t="s">
        <v>94</v>
      </c>
      <c r="GZF452" s="72" t="s">
        <v>94</v>
      </c>
      <c r="GZG452" s="72" t="s">
        <v>94</v>
      </c>
      <c r="GZH452" s="72" t="s">
        <v>94</v>
      </c>
      <c r="GZI452" s="72" t="s">
        <v>94</v>
      </c>
      <c r="GZJ452" s="72" t="s">
        <v>94</v>
      </c>
      <c r="GZK452" s="72" t="s">
        <v>94</v>
      </c>
      <c r="GZL452" s="72" t="s">
        <v>94</v>
      </c>
      <c r="GZM452" s="72" t="s">
        <v>94</v>
      </c>
      <c r="GZN452" s="72" t="s">
        <v>94</v>
      </c>
      <c r="GZO452" s="72" t="s">
        <v>94</v>
      </c>
      <c r="GZP452" s="72" t="s">
        <v>94</v>
      </c>
      <c r="GZQ452" s="72" t="s">
        <v>94</v>
      </c>
      <c r="GZR452" s="72" t="s">
        <v>94</v>
      </c>
      <c r="GZS452" s="72" t="s">
        <v>94</v>
      </c>
      <c r="GZT452" s="72" t="s">
        <v>94</v>
      </c>
      <c r="GZU452" s="72" t="s">
        <v>94</v>
      </c>
      <c r="GZV452" s="72" t="s">
        <v>94</v>
      </c>
      <c r="GZW452" s="72" t="s">
        <v>94</v>
      </c>
      <c r="GZX452" s="72" t="s">
        <v>94</v>
      </c>
      <c r="GZY452" s="72" t="s">
        <v>94</v>
      </c>
      <c r="GZZ452" s="72" t="s">
        <v>94</v>
      </c>
      <c r="HAA452" s="72" t="s">
        <v>94</v>
      </c>
      <c r="HAB452" s="72" t="s">
        <v>94</v>
      </c>
      <c r="HAC452" s="72" t="s">
        <v>94</v>
      </c>
      <c r="HAD452" s="72" t="s">
        <v>94</v>
      </c>
      <c r="HAE452" s="72" t="s">
        <v>94</v>
      </c>
      <c r="HAF452" s="72" t="s">
        <v>94</v>
      </c>
      <c r="HAG452" s="72" t="s">
        <v>94</v>
      </c>
      <c r="HAH452" s="72" t="s">
        <v>94</v>
      </c>
      <c r="HAI452" s="72" t="s">
        <v>94</v>
      </c>
      <c r="HAJ452" s="72" t="s">
        <v>94</v>
      </c>
      <c r="HAK452" s="72" t="s">
        <v>94</v>
      </c>
      <c r="HAL452" s="72" t="s">
        <v>94</v>
      </c>
      <c r="HAM452" s="72" t="s">
        <v>94</v>
      </c>
      <c r="HAN452" s="72" t="s">
        <v>94</v>
      </c>
      <c r="HAO452" s="72" t="s">
        <v>94</v>
      </c>
      <c r="HAP452" s="72" t="s">
        <v>94</v>
      </c>
      <c r="HAQ452" s="72" t="s">
        <v>94</v>
      </c>
      <c r="HAR452" s="72" t="s">
        <v>94</v>
      </c>
      <c r="HAS452" s="72" t="s">
        <v>94</v>
      </c>
      <c r="HAT452" s="72" t="s">
        <v>94</v>
      </c>
      <c r="HAU452" s="72" t="s">
        <v>94</v>
      </c>
      <c r="HAV452" s="72" t="s">
        <v>94</v>
      </c>
      <c r="HAW452" s="72" t="s">
        <v>94</v>
      </c>
      <c r="HAX452" s="72" t="s">
        <v>94</v>
      </c>
      <c r="HAY452" s="72" t="s">
        <v>94</v>
      </c>
      <c r="HAZ452" s="72" t="s">
        <v>94</v>
      </c>
      <c r="HBA452" s="72" t="s">
        <v>94</v>
      </c>
      <c r="HBB452" s="72" t="s">
        <v>94</v>
      </c>
      <c r="HBC452" s="72" t="s">
        <v>94</v>
      </c>
      <c r="HBD452" s="72" t="s">
        <v>94</v>
      </c>
      <c r="HBE452" s="72" t="s">
        <v>94</v>
      </c>
      <c r="HBF452" s="72" t="s">
        <v>94</v>
      </c>
      <c r="HBG452" s="72" t="s">
        <v>94</v>
      </c>
      <c r="HBH452" s="72" t="s">
        <v>94</v>
      </c>
      <c r="HBI452" s="72" t="s">
        <v>94</v>
      </c>
      <c r="HBJ452" s="72" t="s">
        <v>94</v>
      </c>
      <c r="HBK452" s="72" t="s">
        <v>94</v>
      </c>
      <c r="HBL452" s="72" t="s">
        <v>94</v>
      </c>
      <c r="HBM452" s="72" t="s">
        <v>94</v>
      </c>
      <c r="HBN452" s="72" t="s">
        <v>94</v>
      </c>
      <c r="HBO452" s="72" t="s">
        <v>94</v>
      </c>
      <c r="HBP452" s="72" t="s">
        <v>94</v>
      </c>
      <c r="HBQ452" s="72" t="s">
        <v>94</v>
      </c>
      <c r="HBR452" s="72" t="s">
        <v>94</v>
      </c>
      <c r="HBS452" s="72" t="s">
        <v>94</v>
      </c>
      <c r="HBT452" s="72" t="s">
        <v>94</v>
      </c>
      <c r="HBU452" s="72" t="s">
        <v>94</v>
      </c>
      <c r="HBV452" s="72" t="s">
        <v>94</v>
      </c>
      <c r="HBW452" s="72" t="s">
        <v>94</v>
      </c>
      <c r="HBX452" s="72" t="s">
        <v>94</v>
      </c>
      <c r="HBY452" s="72" t="s">
        <v>94</v>
      </c>
      <c r="HBZ452" s="72" t="s">
        <v>94</v>
      </c>
      <c r="HCA452" s="72" t="s">
        <v>94</v>
      </c>
      <c r="HCB452" s="72" t="s">
        <v>94</v>
      </c>
      <c r="HCC452" s="72" t="s">
        <v>94</v>
      </c>
      <c r="HCD452" s="72" t="s">
        <v>94</v>
      </c>
      <c r="HCE452" s="72" t="s">
        <v>94</v>
      </c>
      <c r="HCF452" s="72" t="s">
        <v>94</v>
      </c>
      <c r="HCG452" s="72" t="s">
        <v>94</v>
      </c>
      <c r="HCH452" s="72" t="s">
        <v>94</v>
      </c>
      <c r="HCI452" s="72" t="s">
        <v>94</v>
      </c>
      <c r="HCJ452" s="72" t="s">
        <v>94</v>
      </c>
      <c r="HCK452" s="72" t="s">
        <v>94</v>
      </c>
      <c r="HCL452" s="72" t="s">
        <v>94</v>
      </c>
      <c r="HCM452" s="72" t="s">
        <v>94</v>
      </c>
      <c r="HCN452" s="72" t="s">
        <v>94</v>
      </c>
      <c r="HCO452" s="72" t="s">
        <v>94</v>
      </c>
      <c r="HCP452" s="72" t="s">
        <v>94</v>
      </c>
      <c r="HCQ452" s="72" t="s">
        <v>94</v>
      </c>
      <c r="HCR452" s="72" t="s">
        <v>94</v>
      </c>
      <c r="HCS452" s="72" t="s">
        <v>94</v>
      </c>
      <c r="HCT452" s="72" t="s">
        <v>94</v>
      </c>
      <c r="HCU452" s="72" t="s">
        <v>94</v>
      </c>
      <c r="HCV452" s="72" t="s">
        <v>94</v>
      </c>
      <c r="HCW452" s="72" t="s">
        <v>94</v>
      </c>
      <c r="HCX452" s="72" t="s">
        <v>94</v>
      </c>
      <c r="HCY452" s="72" t="s">
        <v>94</v>
      </c>
      <c r="HCZ452" s="72" t="s">
        <v>94</v>
      </c>
      <c r="HDA452" s="72" t="s">
        <v>94</v>
      </c>
      <c r="HDB452" s="72" t="s">
        <v>94</v>
      </c>
      <c r="HDC452" s="72" t="s">
        <v>94</v>
      </c>
      <c r="HDD452" s="72" t="s">
        <v>94</v>
      </c>
      <c r="HDE452" s="72" t="s">
        <v>94</v>
      </c>
      <c r="HDF452" s="72" t="s">
        <v>94</v>
      </c>
      <c r="HDG452" s="72" t="s">
        <v>94</v>
      </c>
      <c r="HDH452" s="72" t="s">
        <v>94</v>
      </c>
      <c r="HDI452" s="72" t="s">
        <v>94</v>
      </c>
      <c r="HDJ452" s="72" t="s">
        <v>94</v>
      </c>
      <c r="HDK452" s="72" t="s">
        <v>94</v>
      </c>
      <c r="HDL452" s="72" t="s">
        <v>94</v>
      </c>
      <c r="HDM452" s="72" t="s">
        <v>94</v>
      </c>
      <c r="HDN452" s="72" t="s">
        <v>94</v>
      </c>
      <c r="HDO452" s="72" t="s">
        <v>94</v>
      </c>
      <c r="HDP452" s="72" t="s">
        <v>94</v>
      </c>
      <c r="HDQ452" s="72" t="s">
        <v>94</v>
      </c>
      <c r="HDR452" s="72" t="s">
        <v>94</v>
      </c>
      <c r="HDS452" s="72" t="s">
        <v>94</v>
      </c>
      <c r="HDT452" s="72" t="s">
        <v>94</v>
      </c>
      <c r="HDU452" s="72" t="s">
        <v>94</v>
      </c>
      <c r="HDV452" s="72" t="s">
        <v>94</v>
      </c>
      <c r="HDW452" s="72" t="s">
        <v>94</v>
      </c>
      <c r="HDX452" s="72" t="s">
        <v>94</v>
      </c>
      <c r="HDY452" s="72" t="s">
        <v>94</v>
      </c>
      <c r="HDZ452" s="72" t="s">
        <v>94</v>
      </c>
      <c r="HEA452" s="72" t="s">
        <v>94</v>
      </c>
      <c r="HEB452" s="72" t="s">
        <v>94</v>
      </c>
      <c r="HEC452" s="72" t="s">
        <v>94</v>
      </c>
      <c r="HED452" s="72" t="s">
        <v>94</v>
      </c>
      <c r="HEE452" s="72" t="s">
        <v>94</v>
      </c>
      <c r="HEF452" s="72" t="s">
        <v>94</v>
      </c>
      <c r="HEG452" s="72" t="s">
        <v>94</v>
      </c>
      <c r="HEH452" s="72" t="s">
        <v>94</v>
      </c>
      <c r="HEI452" s="72" t="s">
        <v>94</v>
      </c>
      <c r="HEJ452" s="72" t="s">
        <v>94</v>
      </c>
      <c r="HEK452" s="72" t="s">
        <v>94</v>
      </c>
      <c r="HEL452" s="72" t="s">
        <v>94</v>
      </c>
      <c r="HEM452" s="72" t="s">
        <v>94</v>
      </c>
      <c r="HEN452" s="72" t="s">
        <v>94</v>
      </c>
      <c r="HEO452" s="72" t="s">
        <v>94</v>
      </c>
      <c r="HEP452" s="72" t="s">
        <v>94</v>
      </c>
      <c r="HEQ452" s="72" t="s">
        <v>94</v>
      </c>
      <c r="HER452" s="72" t="s">
        <v>94</v>
      </c>
      <c r="HES452" s="72" t="s">
        <v>94</v>
      </c>
      <c r="HET452" s="72" t="s">
        <v>94</v>
      </c>
      <c r="HEU452" s="72" t="s">
        <v>94</v>
      </c>
      <c r="HEV452" s="72" t="s">
        <v>94</v>
      </c>
      <c r="HEW452" s="72" t="s">
        <v>94</v>
      </c>
      <c r="HEX452" s="72" t="s">
        <v>94</v>
      </c>
      <c r="HEY452" s="72" t="s">
        <v>94</v>
      </c>
      <c r="HEZ452" s="72" t="s">
        <v>94</v>
      </c>
      <c r="HFA452" s="72" t="s">
        <v>94</v>
      </c>
      <c r="HFB452" s="72" t="s">
        <v>94</v>
      </c>
      <c r="HFC452" s="72" t="s">
        <v>94</v>
      </c>
      <c r="HFD452" s="72" t="s">
        <v>94</v>
      </c>
      <c r="HFE452" s="72" t="s">
        <v>94</v>
      </c>
      <c r="HFF452" s="72" t="s">
        <v>94</v>
      </c>
      <c r="HFG452" s="72" t="s">
        <v>94</v>
      </c>
      <c r="HFH452" s="72" t="s">
        <v>94</v>
      </c>
      <c r="HFI452" s="72" t="s">
        <v>94</v>
      </c>
      <c r="HFJ452" s="72" t="s">
        <v>94</v>
      </c>
      <c r="HFK452" s="72" t="s">
        <v>94</v>
      </c>
      <c r="HFL452" s="72" t="s">
        <v>94</v>
      </c>
      <c r="HFM452" s="72" t="s">
        <v>94</v>
      </c>
      <c r="HFN452" s="72" t="s">
        <v>94</v>
      </c>
      <c r="HFO452" s="72" t="s">
        <v>94</v>
      </c>
      <c r="HFP452" s="72" t="s">
        <v>94</v>
      </c>
      <c r="HFQ452" s="72" t="s">
        <v>94</v>
      </c>
      <c r="HFR452" s="72" t="s">
        <v>94</v>
      </c>
      <c r="HFS452" s="72" t="s">
        <v>94</v>
      </c>
      <c r="HFT452" s="72" t="s">
        <v>94</v>
      </c>
      <c r="HFU452" s="72" t="s">
        <v>94</v>
      </c>
      <c r="HFV452" s="72" t="s">
        <v>94</v>
      </c>
      <c r="HFW452" s="72" t="s">
        <v>94</v>
      </c>
      <c r="HFX452" s="72" t="s">
        <v>94</v>
      </c>
      <c r="HFY452" s="72" t="s">
        <v>94</v>
      </c>
      <c r="HFZ452" s="72" t="s">
        <v>94</v>
      </c>
      <c r="HGA452" s="72" t="s">
        <v>94</v>
      </c>
      <c r="HGB452" s="72" t="s">
        <v>94</v>
      </c>
      <c r="HGC452" s="72" t="s">
        <v>94</v>
      </c>
      <c r="HGD452" s="72" t="s">
        <v>94</v>
      </c>
      <c r="HGE452" s="72" t="s">
        <v>94</v>
      </c>
      <c r="HGF452" s="72" t="s">
        <v>94</v>
      </c>
      <c r="HGG452" s="72" t="s">
        <v>94</v>
      </c>
      <c r="HGH452" s="72" t="s">
        <v>94</v>
      </c>
      <c r="HGI452" s="72" t="s">
        <v>94</v>
      </c>
      <c r="HGJ452" s="72" t="s">
        <v>94</v>
      </c>
      <c r="HGK452" s="72" t="s">
        <v>94</v>
      </c>
      <c r="HGL452" s="72" t="s">
        <v>94</v>
      </c>
      <c r="HGM452" s="72" t="s">
        <v>94</v>
      </c>
      <c r="HGN452" s="72" t="s">
        <v>94</v>
      </c>
      <c r="HGO452" s="72" t="s">
        <v>94</v>
      </c>
      <c r="HGP452" s="72" t="s">
        <v>94</v>
      </c>
      <c r="HGQ452" s="72" t="s">
        <v>94</v>
      </c>
      <c r="HGR452" s="72" t="s">
        <v>94</v>
      </c>
      <c r="HGS452" s="72" t="s">
        <v>94</v>
      </c>
      <c r="HGT452" s="72" t="s">
        <v>94</v>
      </c>
      <c r="HGU452" s="72" t="s">
        <v>94</v>
      </c>
      <c r="HGV452" s="72" t="s">
        <v>94</v>
      </c>
      <c r="HGW452" s="72" t="s">
        <v>94</v>
      </c>
      <c r="HGX452" s="72" t="s">
        <v>94</v>
      </c>
      <c r="HGY452" s="72" t="s">
        <v>94</v>
      </c>
      <c r="HGZ452" s="72" t="s">
        <v>94</v>
      </c>
      <c r="HHA452" s="72" t="s">
        <v>94</v>
      </c>
      <c r="HHB452" s="72" t="s">
        <v>94</v>
      </c>
      <c r="HHC452" s="72" t="s">
        <v>94</v>
      </c>
      <c r="HHD452" s="72" t="s">
        <v>94</v>
      </c>
      <c r="HHE452" s="72" t="s">
        <v>94</v>
      </c>
      <c r="HHF452" s="72" t="s">
        <v>94</v>
      </c>
      <c r="HHG452" s="72" t="s">
        <v>94</v>
      </c>
      <c r="HHH452" s="72" t="s">
        <v>94</v>
      </c>
      <c r="HHI452" s="72" t="s">
        <v>94</v>
      </c>
      <c r="HHJ452" s="72" t="s">
        <v>94</v>
      </c>
      <c r="HHK452" s="72" t="s">
        <v>94</v>
      </c>
      <c r="HHL452" s="72" t="s">
        <v>94</v>
      </c>
      <c r="HHM452" s="72" t="s">
        <v>94</v>
      </c>
      <c r="HHN452" s="72" t="s">
        <v>94</v>
      </c>
      <c r="HHO452" s="72" t="s">
        <v>94</v>
      </c>
      <c r="HHP452" s="72" t="s">
        <v>94</v>
      </c>
      <c r="HHQ452" s="72" t="s">
        <v>94</v>
      </c>
      <c r="HHR452" s="72" t="s">
        <v>94</v>
      </c>
      <c r="HHS452" s="72" t="s">
        <v>94</v>
      </c>
      <c r="HHT452" s="72" t="s">
        <v>94</v>
      </c>
      <c r="HHU452" s="72" t="s">
        <v>94</v>
      </c>
      <c r="HHV452" s="72" t="s">
        <v>94</v>
      </c>
      <c r="HHW452" s="72" t="s">
        <v>94</v>
      </c>
      <c r="HHX452" s="72" t="s">
        <v>94</v>
      </c>
      <c r="HHY452" s="72" t="s">
        <v>94</v>
      </c>
      <c r="HHZ452" s="72" t="s">
        <v>94</v>
      </c>
      <c r="HIA452" s="72" t="s">
        <v>94</v>
      </c>
      <c r="HIB452" s="72" t="s">
        <v>94</v>
      </c>
      <c r="HIC452" s="72" t="s">
        <v>94</v>
      </c>
      <c r="HID452" s="72" t="s">
        <v>94</v>
      </c>
      <c r="HIE452" s="72" t="s">
        <v>94</v>
      </c>
      <c r="HIF452" s="72" t="s">
        <v>94</v>
      </c>
      <c r="HIG452" s="72" t="s">
        <v>94</v>
      </c>
      <c r="HIH452" s="72" t="s">
        <v>94</v>
      </c>
      <c r="HII452" s="72" t="s">
        <v>94</v>
      </c>
      <c r="HIJ452" s="72" t="s">
        <v>94</v>
      </c>
      <c r="HIK452" s="72" t="s">
        <v>94</v>
      </c>
      <c r="HIL452" s="72" t="s">
        <v>94</v>
      </c>
      <c r="HIM452" s="72" t="s">
        <v>94</v>
      </c>
      <c r="HIN452" s="72" t="s">
        <v>94</v>
      </c>
      <c r="HIO452" s="72" t="s">
        <v>94</v>
      </c>
      <c r="HIP452" s="72" t="s">
        <v>94</v>
      </c>
      <c r="HIQ452" s="72" t="s">
        <v>94</v>
      </c>
      <c r="HIR452" s="72" t="s">
        <v>94</v>
      </c>
      <c r="HIS452" s="72" t="s">
        <v>94</v>
      </c>
      <c r="HIT452" s="72" t="s">
        <v>94</v>
      </c>
      <c r="HIU452" s="72" t="s">
        <v>94</v>
      </c>
      <c r="HIV452" s="72" t="s">
        <v>94</v>
      </c>
      <c r="HIW452" s="72" t="s">
        <v>94</v>
      </c>
      <c r="HIX452" s="72" t="s">
        <v>94</v>
      </c>
      <c r="HIY452" s="72" t="s">
        <v>94</v>
      </c>
      <c r="HIZ452" s="72" t="s">
        <v>94</v>
      </c>
      <c r="HJA452" s="72" t="s">
        <v>94</v>
      </c>
      <c r="HJB452" s="72" t="s">
        <v>94</v>
      </c>
      <c r="HJC452" s="72" t="s">
        <v>94</v>
      </c>
      <c r="HJD452" s="72" t="s">
        <v>94</v>
      </c>
      <c r="HJE452" s="72" t="s">
        <v>94</v>
      </c>
      <c r="HJF452" s="72" t="s">
        <v>94</v>
      </c>
      <c r="HJG452" s="72" t="s">
        <v>94</v>
      </c>
      <c r="HJH452" s="72" t="s">
        <v>94</v>
      </c>
      <c r="HJI452" s="72" t="s">
        <v>94</v>
      </c>
      <c r="HJJ452" s="72" t="s">
        <v>94</v>
      </c>
      <c r="HJK452" s="72" t="s">
        <v>94</v>
      </c>
      <c r="HJL452" s="72" t="s">
        <v>94</v>
      </c>
      <c r="HJM452" s="72" t="s">
        <v>94</v>
      </c>
      <c r="HJN452" s="72" t="s">
        <v>94</v>
      </c>
      <c r="HJO452" s="72" t="s">
        <v>94</v>
      </c>
      <c r="HJP452" s="72" t="s">
        <v>94</v>
      </c>
      <c r="HJQ452" s="72" t="s">
        <v>94</v>
      </c>
      <c r="HJR452" s="72" t="s">
        <v>94</v>
      </c>
      <c r="HJS452" s="72" t="s">
        <v>94</v>
      </c>
      <c r="HJT452" s="72" t="s">
        <v>94</v>
      </c>
      <c r="HJU452" s="72" t="s">
        <v>94</v>
      </c>
      <c r="HJV452" s="72" t="s">
        <v>94</v>
      </c>
      <c r="HJW452" s="72" t="s">
        <v>94</v>
      </c>
      <c r="HJX452" s="72" t="s">
        <v>94</v>
      </c>
      <c r="HJY452" s="72" t="s">
        <v>94</v>
      </c>
      <c r="HJZ452" s="72" t="s">
        <v>94</v>
      </c>
      <c r="HKA452" s="72" t="s">
        <v>94</v>
      </c>
      <c r="HKB452" s="72" t="s">
        <v>94</v>
      </c>
      <c r="HKC452" s="72" t="s">
        <v>94</v>
      </c>
      <c r="HKD452" s="72" t="s">
        <v>94</v>
      </c>
      <c r="HKE452" s="72" t="s">
        <v>94</v>
      </c>
      <c r="HKF452" s="72" t="s">
        <v>94</v>
      </c>
      <c r="HKG452" s="72" t="s">
        <v>94</v>
      </c>
      <c r="HKH452" s="72" t="s">
        <v>94</v>
      </c>
      <c r="HKI452" s="72" t="s">
        <v>94</v>
      </c>
      <c r="HKJ452" s="72" t="s">
        <v>94</v>
      </c>
      <c r="HKK452" s="72" t="s">
        <v>94</v>
      </c>
      <c r="HKL452" s="72" t="s">
        <v>94</v>
      </c>
      <c r="HKM452" s="72" t="s">
        <v>94</v>
      </c>
      <c r="HKN452" s="72" t="s">
        <v>94</v>
      </c>
      <c r="HKO452" s="72" t="s">
        <v>94</v>
      </c>
      <c r="HKP452" s="72" t="s">
        <v>94</v>
      </c>
      <c r="HKQ452" s="72" t="s">
        <v>94</v>
      </c>
      <c r="HKR452" s="72" t="s">
        <v>94</v>
      </c>
      <c r="HKS452" s="72" t="s">
        <v>94</v>
      </c>
      <c r="HKT452" s="72" t="s">
        <v>94</v>
      </c>
      <c r="HKU452" s="72" t="s">
        <v>94</v>
      </c>
      <c r="HKV452" s="72" t="s">
        <v>94</v>
      </c>
      <c r="HKW452" s="72" t="s">
        <v>94</v>
      </c>
      <c r="HKX452" s="72" t="s">
        <v>94</v>
      </c>
      <c r="HKY452" s="72" t="s">
        <v>94</v>
      </c>
      <c r="HKZ452" s="72" t="s">
        <v>94</v>
      </c>
      <c r="HLA452" s="72" t="s">
        <v>94</v>
      </c>
      <c r="HLB452" s="72" t="s">
        <v>94</v>
      </c>
      <c r="HLC452" s="72" t="s">
        <v>94</v>
      </c>
      <c r="HLD452" s="72" t="s">
        <v>94</v>
      </c>
      <c r="HLE452" s="72" t="s">
        <v>94</v>
      </c>
      <c r="HLF452" s="72" t="s">
        <v>94</v>
      </c>
      <c r="HLG452" s="72" t="s">
        <v>94</v>
      </c>
      <c r="HLH452" s="72" t="s">
        <v>94</v>
      </c>
      <c r="HLI452" s="72" t="s">
        <v>94</v>
      </c>
      <c r="HLJ452" s="72" t="s">
        <v>94</v>
      </c>
      <c r="HLK452" s="72" t="s">
        <v>94</v>
      </c>
      <c r="HLL452" s="72" t="s">
        <v>94</v>
      </c>
      <c r="HLM452" s="72" t="s">
        <v>94</v>
      </c>
      <c r="HLN452" s="72" t="s">
        <v>94</v>
      </c>
      <c r="HLO452" s="72" t="s">
        <v>94</v>
      </c>
      <c r="HLP452" s="72" t="s">
        <v>94</v>
      </c>
      <c r="HLQ452" s="72" t="s">
        <v>94</v>
      </c>
      <c r="HLR452" s="72" t="s">
        <v>94</v>
      </c>
      <c r="HLS452" s="72" t="s">
        <v>94</v>
      </c>
      <c r="HLT452" s="72" t="s">
        <v>94</v>
      </c>
      <c r="HLU452" s="72" t="s">
        <v>94</v>
      </c>
      <c r="HLV452" s="72" t="s">
        <v>94</v>
      </c>
      <c r="HLW452" s="72" t="s">
        <v>94</v>
      </c>
      <c r="HLX452" s="72" t="s">
        <v>94</v>
      </c>
      <c r="HLY452" s="72" t="s">
        <v>94</v>
      </c>
      <c r="HLZ452" s="72" t="s">
        <v>94</v>
      </c>
      <c r="HMA452" s="72" t="s">
        <v>94</v>
      </c>
      <c r="HMB452" s="72" t="s">
        <v>94</v>
      </c>
      <c r="HMC452" s="72" t="s">
        <v>94</v>
      </c>
      <c r="HMD452" s="72" t="s">
        <v>94</v>
      </c>
      <c r="HME452" s="72" t="s">
        <v>94</v>
      </c>
      <c r="HMF452" s="72" t="s">
        <v>94</v>
      </c>
      <c r="HMG452" s="72" t="s">
        <v>94</v>
      </c>
      <c r="HMH452" s="72" t="s">
        <v>94</v>
      </c>
      <c r="HMI452" s="72" t="s">
        <v>94</v>
      </c>
      <c r="HMJ452" s="72" t="s">
        <v>94</v>
      </c>
      <c r="HMK452" s="72" t="s">
        <v>94</v>
      </c>
      <c r="HML452" s="72" t="s">
        <v>94</v>
      </c>
      <c r="HMM452" s="72" t="s">
        <v>94</v>
      </c>
      <c r="HMN452" s="72" t="s">
        <v>94</v>
      </c>
      <c r="HMO452" s="72" t="s">
        <v>94</v>
      </c>
      <c r="HMP452" s="72" t="s">
        <v>94</v>
      </c>
      <c r="HMQ452" s="72" t="s">
        <v>94</v>
      </c>
      <c r="HMR452" s="72" t="s">
        <v>94</v>
      </c>
      <c r="HMS452" s="72" t="s">
        <v>94</v>
      </c>
      <c r="HMT452" s="72" t="s">
        <v>94</v>
      </c>
      <c r="HMU452" s="72" t="s">
        <v>94</v>
      </c>
      <c r="HMV452" s="72" t="s">
        <v>94</v>
      </c>
      <c r="HMW452" s="72" t="s">
        <v>94</v>
      </c>
      <c r="HMX452" s="72" t="s">
        <v>94</v>
      </c>
      <c r="HMY452" s="72" t="s">
        <v>94</v>
      </c>
      <c r="HMZ452" s="72" t="s">
        <v>94</v>
      </c>
      <c r="HNA452" s="72" t="s">
        <v>94</v>
      </c>
      <c r="HNB452" s="72" t="s">
        <v>94</v>
      </c>
      <c r="HNC452" s="72" t="s">
        <v>94</v>
      </c>
      <c r="HND452" s="72" t="s">
        <v>94</v>
      </c>
      <c r="HNE452" s="72" t="s">
        <v>94</v>
      </c>
      <c r="HNF452" s="72" t="s">
        <v>94</v>
      </c>
      <c r="HNG452" s="72" t="s">
        <v>94</v>
      </c>
      <c r="HNH452" s="72" t="s">
        <v>94</v>
      </c>
      <c r="HNI452" s="72" t="s">
        <v>94</v>
      </c>
      <c r="HNJ452" s="72" t="s">
        <v>94</v>
      </c>
      <c r="HNK452" s="72" t="s">
        <v>94</v>
      </c>
      <c r="HNL452" s="72" t="s">
        <v>94</v>
      </c>
      <c r="HNM452" s="72" t="s">
        <v>94</v>
      </c>
      <c r="HNN452" s="72" t="s">
        <v>94</v>
      </c>
      <c r="HNO452" s="72" t="s">
        <v>94</v>
      </c>
      <c r="HNP452" s="72" t="s">
        <v>94</v>
      </c>
      <c r="HNQ452" s="72" t="s">
        <v>94</v>
      </c>
      <c r="HNR452" s="72" t="s">
        <v>94</v>
      </c>
      <c r="HNS452" s="72" t="s">
        <v>94</v>
      </c>
      <c r="HNT452" s="72" t="s">
        <v>94</v>
      </c>
      <c r="HNU452" s="72" t="s">
        <v>94</v>
      </c>
      <c r="HNV452" s="72" t="s">
        <v>94</v>
      </c>
      <c r="HNW452" s="72" t="s">
        <v>94</v>
      </c>
      <c r="HNX452" s="72" t="s">
        <v>94</v>
      </c>
      <c r="HNY452" s="72" t="s">
        <v>94</v>
      </c>
      <c r="HNZ452" s="72" t="s">
        <v>94</v>
      </c>
      <c r="HOA452" s="72" t="s">
        <v>94</v>
      </c>
      <c r="HOB452" s="72" t="s">
        <v>94</v>
      </c>
      <c r="HOC452" s="72" t="s">
        <v>94</v>
      </c>
      <c r="HOD452" s="72" t="s">
        <v>94</v>
      </c>
      <c r="HOE452" s="72" t="s">
        <v>94</v>
      </c>
      <c r="HOF452" s="72" t="s">
        <v>94</v>
      </c>
      <c r="HOG452" s="72" t="s">
        <v>94</v>
      </c>
      <c r="HOH452" s="72" t="s">
        <v>94</v>
      </c>
      <c r="HOI452" s="72" t="s">
        <v>94</v>
      </c>
      <c r="HOJ452" s="72" t="s">
        <v>94</v>
      </c>
      <c r="HOK452" s="72" t="s">
        <v>94</v>
      </c>
      <c r="HOL452" s="72" t="s">
        <v>94</v>
      </c>
      <c r="HOM452" s="72" t="s">
        <v>94</v>
      </c>
      <c r="HON452" s="72" t="s">
        <v>94</v>
      </c>
      <c r="HOO452" s="72" t="s">
        <v>94</v>
      </c>
      <c r="HOP452" s="72" t="s">
        <v>94</v>
      </c>
      <c r="HOQ452" s="72" t="s">
        <v>94</v>
      </c>
      <c r="HOR452" s="72" t="s">
        <v>94</v>
      </c>
      <c r="HOS452" s="72" t="s">
        <v>94</v>
      </c>
      <c r="HOT452" s="72" t="s">
        <v>94</v>
      </c>
      <c r="HOU452" s="72" t="s">
        <v>94</v>
      </c>
      <c r="HOV452" s="72" t="s">
        <v>94</v>
      </c>
      <c r="HOW452" s="72" t="s">
        <v>94</v>
      </c>
      <c r="HOX452" s="72" t="s">
        <v>94</v>
      </c>
      <c r="HOY452" s="72" t="s">
        <v>94</v>
      </c>
      <c r="HOZ452" s="72" t="s">
        <v>94</v>
      </c>
      <c r="HPA452" s="72" t="s">
        <v>94</v>
      </c>
      <c r="HPB452" s="72" t="s">
        <v>94</v>
      </c>
      <c r="HPC452" s="72" t="s">
        <v>94</v>
      </c>
      <c r="HPD452" s="72" t="s">
        <v>94</v>
      </c>
      <c r="HPE452" s="72" t="s">
        <v>94</v>
      </c>
      <c r="HPF452" s="72" t="s">
        <v>94</v>
      </c>
      <c r="HPG452" s="72" t="s">
        <v>94</v>
      </c>
      <c r="HPH452" s="72" t="s">
        <v>94</v>
      </c>
      <c r="HPI452" s="72" t="s">
        <v>94</v>
      </c>
      <c r="HPJ452" s="72" t="s">
        <v>94</v>
      </c>
      <c r="HPK452" s="72" t="s">
        <v>94</v>
      </c>
      <c r="HPL452" s="72" t="s">
        <v>94</v>
      </c>
      <c r="HPM452" s="72" t="s">
        <v>94</v>
      </c>
      <c r="HPN452" s="72" t="s">
        <v>94</v>
      </c>
      <c r="HPO452" s="72" t="s">
        <v>94</v>
      </c>
      <c r="HPP452" s="72" t="s">
        <v>94</v>
      </c>
      <c r="HPQ452" s="72" t="s">
        <v>94</v>
      </c>
      <c r="HPR452" s="72" t="s">
        <v>94</v>
      </c>
      <c r="HPS452" s="72" t="s">
        <v>94</v>
      </c>
      <c r="HPT452" s="72" t="s">
        <v>94</v>
      </c>
      <c r="HPU452" s="72" t="s">
        <v>94</v>
      </c>
      <c r="HPV452" s="72" t="s">
        <v>94</v>
      </c>
      <c r="HPW452" s="72" t="s">
        <v>94</v>
      </c>
      <c r="HPX452" s="72" t="s">
        <v>94</v>
      </c>
      <c r="HPY452" s="72" t="s">
        <v>94</v>
      </c>
      <c r="HPZ452" s="72" t="s">
        <v>94</v>
      </c>
      <c r="HQA452" s="72" t="s">
        <v>94</v>
      </c>
      <c r="HQB452" s="72" t="s">
        <v>94</v>
      </c>
      <c r="HQC452" s="72" t="s">
        <v>94</v>
      </c>
      <c r="HQD452" s="72" t="s">
        <v>94</v>
      </c>
      <c r="HQE452" s="72" t="s">
        <v>94</v>
      </c>
      <c r="HQF452" s="72" t="s">
        <v>94</v>
      </c>
      <c r="HQG452" s="72" t="s">
        <v>94</v>
      </c>
      <c r="HQH452" s="72" t="s">
        <v>94</v>
      </c>
      <c r="HQI452" s="72" t="s">
        <v>94</v>
      </c>
      <c r="HQJ452" s="72" t="s">
        <v>94</v>
      </c>
      <c r="HQK452" s="72" t="s">
        <v>94</v>
      </c>
      <c r="HQL452" s="72" t="s">
        <v>94</v>
      </c>
      <c r="HQM452" s="72" t="s">
        <v>94</v>
      </c>
      <c r="HQN452" s="72" t="s">
        <v>94</v>
      </c>
      <c r="HQO452" s="72" t="s">
        <v>94</v>
      </c>
      <c r="HQP452" s="72" t="s">
        <v>94</v>
      </c>
      <c r="HQQ452" s="72" t="s">
        <v>94</v>
      </c>
      <c r="HQR452" s="72" t="s">
        <v>94</v>
      </c>
      <c r="HQS452" s="72" t="s">
        <v>94</v>
      </c>
      <c r="HQT452" s="72" t="s">
        <v>94</v>
      </c>
      <c r="HQU452" s="72" t="s">
        <v>94</v>
      </c>
      <c r="HQV452" s="72" t="s">
        <v>94</v>
      </c>
      <c r="HQW452" s="72" t="s">
        <v>94</v>
      </c>
      <c r="HQX452" s="72" t="s">
        <v>94</v>
      </c>
      <c r="HQY452" s="72" t="s">
        <v>94</v>
      </c>
      <c r="HQZ452" s="72" t="s">
        <v>94</v>
      </c>
      <c r="HRA452" s="72" t="s">
        <v>94</v>
      </c>
      <c r="HRB452" s="72" t="s">
        <v>94</v>
      </c>
      <c r="HRC452" s="72" t="s">
        <v>94</v>
      </c>
      <c r="HRD452" s="72" t="s">
        <v>94</v>
      </c>
      <c r="HRE452" s="72" t="s">
        <v>94</v>
      </c>
      <c r="HRF452" s="72" t="s">
        <v>94</v>
      </c>
      <c r="HRG452" s="72" t="s">
        <v>94</v>
      </c>
      <c r="HRH452" s="72" t="s">
        <v>94</v>
      </c>
      <c r="HRI452" s="72" t="s">
        <v>94</v>
      </c>
      <c r="HRJ452" s="72" t="s">
        <v>94</v>
      </c>
      <c r="HRK452" s="72" t="s">
        <v>94</v>
      </c>
      <c r="HRL452" s="72" t="s">
        <v>94</v>
      </c>
      <c r="HRM452" s="72" t="s">
        <v>94</v>
      </c>
      <c r="HRN452" s="72" t="s">
        <v>94</v>
      </c>
      <c r="HRO452" s="72" t="s">
        <v>94</v>
      </c>
      <c r="HRP452" s="72" t="s">
        <v>94</v>
      </c>
      <c r="HRQ452" s="72" t="s">
        <v>94</v>
      </c>
      <c r="HRR452" s="72" t="s">
        <v>94</v>
      </c>
      <c r="HRS452" s="72" t="s">
        <v>94</v>
      </c>
      <c r="HRT452" s="72" t="s">
        <v>94</v>
      </c>
      <c r="HRU452" s="72" t="s">
        <v>94</v>
      </c>
      <c r="HRV452" s="72" t="s">
        <v>94</v>
      </c>
      <c r="HRW452" s="72" t="s">
        <v>94</v>
      </c>
      <c r="HRX452" s="72" t="s">
        <v>94</v>
      </c>
      <c r="HRY452" s="72" t="s">
        <v>94</v>
      </c>
      <c r="HRZ452" s="72" t="s">
        <v>94</v>
      </c>
      <c r="HSA452" s="72" t="s">
        <v>94</v>
      </c>
      <c r="HSB452" s="72" t="s">
        <v>94</v>
      </c>
      <c r="HSC452" s="72" t="s">
        <v>94</v>
      </c>
      <c r="HSD452" s="72" t="s">
        <v>94</v>
      </c>
      <c r="HSE452" s="72" t="s">
        <v>94</v>
      </c>
      <c r="HSF452" s="72" t="s">
        <v>94</v>
      </c>
      <c r="HSG452" s="72" t="s">
        <v>94</v>
      </c>
      <c r="HSH452" s="72" t="s">
        <v>94</v>
      </c>
      <c r="HSI452" s="72" t="s">
        <v>94</v>
      </c>
      <c r="HSJ452" s="72" t="s">
        <v>94</v>
      </c>
      <c r="HSK452" s="72" t="s">
        <v>94</v>
      </c>
      <c r="HSL452" s="72" t="s">
        <v>94</v>
      </c>
      <c r="HSM452" s="72" t="s">
        <v>94</v>
      </c>
      <c r="HSN452" s="72" t="s">
        <v>94</v>
      </c>
      <c r="HSO452" s="72" t="s">
        <v>94</v>
      </c>
      <c r="HSP452" s="72" t="s">
        <v>94</v>
      </c>
      <c r="HSQ452" s="72" t="s">
        <v>94</v>
      </c>
      <c r="HSR452" s="72" t="s">
        <v>94</v>
      </c>
      <c r="HSS452" s="72" t="s">
        <v>94</v>
      </c>
      <c r="HST452" s="72" t="s">
        <v>94</v>
      </c>
      <c r="HSU452" s="72" t="s">
        <v>94</v>
      </c>
      <c r="HSV452" s="72" t="s">
        <v>94</v>
      </c>
      <c r="HSW452" s="72" t="s">
        <v>94</v>
      </c>
      <c r="HSX452" s="72" t="s">
        <v>94</v>
      </c>
      <c r="HSY452" s="72" t="s">
        <v>94</v>
      </c>
      <c r="HSZ452" s="72" t="s">
        <v>94</v>
      </c>
      <c r="HTA452" s="72" t="s">
        <v>94</v>
      </c>
      <c r="HTB452" s="72" t="s">
        <v>94</v>
      </c>
      <c r="HTC452" s="72" t="s">
        <v>94</v>
      </c>
      <c r="HTD452" s="72" t="s">
        <v>94</v>
      </c>
      <c r="HTE452" s="72" t="s">
        <v>94</v>
      </c>
      <c r="HTF452" s="72" t="s">
        <v>94</v>
      </c>
      <c r="HTG452" s="72" t="s">
        <v>94</v>
      </c>
      <c r="HTH452" s="72" t="s">
        <v>94</v>
      </c>
      <c r="HTI452" s="72" t="s">
        <v>94</v>
      </c>
      <c r="HTJ452" s="72" t="s">
        <v>94</v>
      </c>
      <c r="HTK452" s="72" t="s">
        <v>94</v>
      </c>
      <c r="HTL452" s="72" t="s">
        <v>94</v>
      </c>
      <c r="HTM452" s="72" t="s">
        <v>94</v>
      </c>
      <c r="HTN452" s="72" t="s">
        <v>94</v>
      </c>
      <c r="HTO452" s="72" t="s">
        <v>94</v>
      </c>
      <c r="HTP452" s="72" t="s">
        <v>94</v>
      </c>
      <c r="HTQ452" s="72" t="s">
        <v>94</v>
      </c>
      <c r="HTR452" s="72" t="s">
        <v>94</v>
      </c>
      <c r="HTS452" s="72" t="s">
        <v>94</v>
      </c>
      <c r="HTT452" s="72" t="s">
        <v>94</v>
      </c>
      <c r="HTU452" s="72" t="s">
        <v>94</v>
      </c>
      <c r="HTV452" s="72" t="s">
        <v>94</v>
      </c>
      <c r="HTW452" s="72" t="s">
        <v>94</v>
      </c>
      <c r="HTX452" s="72" t="s">
        <v>94</v>
      </c>
      <c r="HTY452" s="72" t="s">
        <v>94</v>
      </c>
      <c r="HTZ452" s="72" t="s">
        <v>94</v>
      </c>
      <c r="HUA452" s="72" t="s">
        <v>94</v>
      </c>
      <c r="HUB452" s="72" t="s">
        <v>94</v>
      </c>
      <c r="HUC452" s="72" t="s">
        <v>94</v>
      </c>
      <c r="HUD452" s="72" t="s">
        <v>94</v>
      </c>
      <c r="HUE452" s="72" t="s">
        <v>94</v>
      </c>
      <c r="HUF452" s="72" t="s">
        <v>94</v>
      </c>
      <c r="HUG452" s="72" t="s">
        <v>94</v>
      </c>
      <c r="HUH452" s="72" t="s">
        <v>94</v>
      </c>
      <c r="HUI452" s="72" t="s">
        <v>94</v>
      </c>
      <c r="HUJ452" s="72" t="s">
        <v>94</v>
      </c>
      <c r="HUK452" s="72" t="s">
        <v>94</v>
      </c>
      <c r="HUL452" s="72" t="s">
        <v>94</v>
      </c>
      <c r="HUM452" s="72" t="s">
        <v>94</v>
      </c>
      <c r="HUN452" s="72" t="s">
        <v>94</v>
      </c>
      <c r="HUO452" s="72" t="s">
        <v>94</v>
      </c>
      <c r="HUP452" s="72" t="s">
        <v>94</v>
      </c>
      <c r="HUQ452" s="72" t="s">
        <v>94</v>
      </c>
      <c r="HUR452" s="72" t="s">
        <v>94</v>
      </c>
      <c r="HUS452" s="72" t="s">
        <v>94</v>
      </c>
      <c r="HUT452" s="72" t="s">
        <v>94</v>
      </c>
      <c r="HUU452" s="72" t="s">
        <v>94</v>
      </c>
      <c r="HUV452" s="72" t="s">
        <v>94</v>
      </c>
      <c r="HUW452" s="72" t="s">
        <v>94</v>
      </c>
      <c r="HUX452" s="72" t="s">
        <v>94</v>
      </c>
      <c r="HUY452" s="72" t="s">
        <v>94</v>
      </c>
      <c r="HUZ452" s="72" t="s">
        <v>94</v>
      </c>
      <c r="HVA452" s="72" t="s">
        <v>94</v>
      </c>
      <c r="HVB452" s="72" t="s">
        <v>94</v>
      </c>
      <c r="HVC452" s="72" t="s">
        <v>94</v>
      </c>
      <c r="HVD452" s="72" t="s">
        <v>94</v>
      </c>
      <c r="HVE452" s="72" t="s">
        <v>94</v>
      </c>
      <c r="HVF452" s="72" t="s">
        <v>94</v>
      </c>
      <c r="HVG452" s="72" t="s">
        <v>94</v>
      </c>
      <c r="HVH452" s="72" t="s">
        <v>94</v>
      </c>
      <c r="HVI452" s="72" t="s">
        <v>94</v>
      </c>
      <c r="HVJ452" s="72" t="s">
        <v>94</v>
      </c>
      <c r="HVK452" s="72" t="s">
        <v>94</v>
      </c>
      <c r="HVL452" s="72" t="s">
        <v>94</v>
      </c>
      <c r="HVM452" s="72" t="s">
        <v>94</v>
      </c>
      <c r="HVN452" s="72" t="s">
        <v>94</v>
      </c>
      <c r="HVO452" s="72" t="s">
        <v>94</v>
      </c>
      <c r="HVP452" s="72" t="s">
        <v>94</v>
      </c>
      <c r="HVQ452" s="72" t="s">
        <v>94</v>
      </c>
      <c r="HVR452" s="72" t="s">
        <v>94</v>
      </c>
      <c r="HVS452" s="72" t="s">
        <v>94</v>
      </c>
      <c r="HVT452" s="72" t="s">
        <v>94</v>
      </c>
      <c r="HVU452" s="72" t="s">
        <v>94</v>
      </c>
      <c r="HVV452" s="72" t="s">
        <v>94</v>
      </c>
      <c r="HVW452" s="72" t="s">
        <v>94</v>
      </c>
      <c r="HVX452" s="72" t="s">
        <v>94</v>
      </c>
      <c r="HVY452" s="72" t="s">
        <v>94</v>
      </c>
      <c r="HVZ452" s="72" t="s">
        <v>94</v>
      </c>
      <c r="HWA452" s="72" t="s">
        <v>94</v>
      </c>
      <c r="HWB452" s="72" t="s">
        <v>94</v>
      </c>
      <c r="HWC452" s="72" t="s">
        <v>94</v>
      </c>
      <c r="HWD452" s="72" t="s">
        <v>94</v>
      </c>
      <c r="HWE452" s="72" t="s">
        <v>94</v>
      </c>
      <c r="HWF452" s="72" t="s">
        <v>94</v>
      </c>
      <c r="HWG452" s="72" t="s">
        <v>94</v>
      </c>
      <c r="HWH452" s="72" t="s">
        <v>94</v>
      </c>
      <c r="HWI452" s="72" t="s">
        <v>94</v>
      </c>
      <c r="HWJ452" s="72" t="s">
        <v>94</v>
      </c>
      <c r="HWK452" s="72" t="s">
        <v>94</v>
      </c>
      <c r="HWL452" s="72" t="s">
        <v>94</v>
      </c>
      <c r="HWM452" s="72" t="s">
        <v>94</v>
      </c>
      <c r="HWN452" s="72" t="s">
        <v>94</v>
      </c>
      <c r="HWO452" s="72" t="s">
        <v>94</v>
      </c>
      <c r="HWP452" s="72" t="s">
        <v>94</v>
      </c>
      <c r="HWQ452" s="72" t="s">
        <v>94</v>
      </c>
      <c r="HWR452" s="72" t="s">
        <v>94</v>
      </c>
      <c r="HWS452" s="72" t="s">
        <v>94</v>
      </c>
      <c r="HWT452" s="72" t="s">
        <v>94</v>
      </c>
      <c r="HWU452" s="72" t="s">
        <v>94</v>
      </c>
      <c r="HWV452" s="72" t="s">
        <v>94</v>
      </c>
      <c r="HWW452" s="72" t="s">
        <v>94</v>
      </c>
      <c r="HWX452" s="72" t="s">
        <v>94</v>
      </c>
      <c r="HWY452" s="72" t="s">
        <v>94</v>
      </c>
      <c r="HWZ452" s="72" t="s">
        <v>94</v>
      </c>
      <c r="HXA452" s="72" t="s">
        <v>94</v>
      </c>
      <c r="HXB452" s="72" t="s">
        <v>94</v>
      </c>
      <c r="HXC452" s="72" t="s">
        <v>94</v>
      </c>
      <c r="HXD452" s="72" t="s">
        <v>94</v>
      </c>
      <c r="HXE452" s="72" t="s">
        <v>94</v>
      </c>
      <c r="HXF452" s="72" t="s">
        <v>94</v>
      </c>
      <c r="HXG452" s="72" t="s">
        <v>94</v>
      </c>
      <c r="HXH452" s="72" t="s">
        <v>94</v>
      </c>
      <c r="HXI452" s="72" t="s">
        <v>94</v>
      </c>
      <c r="HXJ452" s="72" t="s">
        <v>94</v>
      </c>
      <c r="HXK452" s="72" t="s">
        <v>94</v>
      </c>
      <c r="HXL452" s="72" t="s">
        <v>94</v>
      </c>
      <c r="HXM452" s="72" t="s">
        <v>94</v>
      </c>
      <c r="HXN452" s="72" t="s">
        <v>94</v>
      </c>
      <c r="HXO452" s="72" t="s">
        <v>94</v>
      </c>
      <c r="HXP452" s="72" t="s">
        <v>94</v>
      </c>
      <c r="HXQ452" s="72" t="s">
        <v>94</v>
      </c>
      <c r="HXR452" s="72" t="s">
        <v>94</v>
      </c>
      <c r="HXS452" s="72" t="s">
        <v>94</v>
      </c>
      <c r="HXT452" s="72" t="s">
        <v>94</v>
      </c>
      <c r="HXU452" s="72" t="s">
        <v>94</v>
      </c>
      <c r="HXV452" s="72" t="s">
        <v>94</v>
      </c>
      <c r="HXW452" s="72" t="s">
        <v>94</v>
      </c>
      <c r="HXX452" s="72" t="s">
        <v>94</v>
      </c>
      <c r="HXY452" s="72" t="s">
        <v>94</v>
      </c>
      <c r="HXZ452" s="72" t="s">
        <v>94</v>
      </c>
      <c r="HYA452" s="72" t="s">
        <v>94</v>
      </c>
      <c r="HYB452" s="72" t="s">
        <v>94</v>
      </c>
      <c r="HYC452" s="72" t="s">
        <v>94</v>
      </c>
      <c r="HYD452" s="72" t="s">
        <v>94</v>
      </c>
      <c r="HYE452" s="72" t="s">
        <v>94</v>
      </c>
      <c r="HYF452" s="72" t="s">
        <v>94</v>
      </c>
      <c r="HYG452" s="72" t="s">
        <v>94</v>
      </c>
      <c r="HYH452" s="72" t="s">
        <v>94</v>
      </c>
      <c r="HYI452" s="72" t="s">
        <v>94</v>
      </c>
      <c r="HYJ452" s="72" t="s">
        <v>94</v>
      </c>
      <c r="HYK452" s="72" t="s">
        <v>94</v>
      </c>
      <c r="HYL452" s="72" t="s">
        <v>94</v>
      </c>
      <c r="HYM452" s="72" t="s">
        <v>94</v>
      </c>
      <c r="HYN452" s="72" t="s">
        <v>94</v>
      </c>
      <c r="HYO452" s="72" t="s">
        <v>94</v>
      </c>
      <c r="HYP452" s="72" t="s">
        <v>94</v>
      </c>
      <c r="HYQ452" s="72" t="s">
        <v>94</v>
      </c>
      <c r="HYR452" s="72" t="s">
        <v>94</v>
      </c>
      <c r="HYS452" s="72" t="s">
        <v>94</v>
      </c>
      <c r="HYT452" s="72" t="s">
        <v>94</v>
      </c>
      <c r="HYU452" s="72" t="s">
        <v>94</v>
      </c>
      <c r="HYV452" s="72" t="s">
        <v>94</v>
      </c>
      <c r="HYW452" s="72" t="s">
        <v>94</v>
      </c>
      <c r="HYX452" s="72" t="s">
        <v>94</v>
      </c>
      <c r="HYY452" s="72" t="s">
        <v>94</v>
      </c>
      <c r="HYZ452" s="72" t="s">
        <v>94</v>
      </c>
      <c r="HZA452" s="72" t="s">
        <v>94</v>
      </c>
      <c r="HZB452" s="72" t="s">
        <v>94</v>
      </c>
      <c r="HZC452" s="72" t="s">
        <v>94</v>
      </c>
      <c r="HZD452" s="72" t="s">
        <v>94</v>
      </c>
      <c r="HZE452" s="72" t="s">
        <v>94</v>
      </c>
      <c r="HZF452" s="72" t="s">
        <v>94</v>
      </c>
      <c r="HZG452" s="72" t="s">
        <v>94</v>
      </c>
      <c r="HZH452" s="72" t="s">
        <v>94</v>
      </c>
      <c r="HZI452" s="72" t="s">
        <v>94</v>
      </c>
      <c r="HZJ452" s="72" t="s">
        <v>94</v>
      </c>
      <c r="HZK452" s="72" t="s">
        <v>94</v>
      </c>
      <c r="HZL452" s="72" t="s">
        <v>94</v>
      </c>
      <c r="HZM452" s="72" t="s">
        <v>94</v>
      </c>
      <c r="HZN452" s="72" t="s">
        <v>94</v>
      </c>
      <c r="HZO452" s="72" t="s">
        <v>94</v>
      </c>
      <c r="HZP452" s="72" t="s">
        <v>94</v>
      </c>
      <c r="HZQ452" s="72" t="s">
        <v>94</v>
      </c>
      <c r="HZR452" s="72" t="s">
        <v>94</v>
      </c>
      <c r="HZS452" s="72" t="s">
        <v>94</v>
      </c>
      <c r="HZT452" s="72" t="s">
        <v>94</v>
      </c>
      <c r="HZU452" s="72" t="s">
        <v>94</v>
      </c>
      <c r="HZV452" s="72" t="s">
        <v>94</v>
      </c>
      <c r="HZW452" s="72" t="s">
        <v>94</v>
      </c>
      <c r="HZX452" s="72" t="s">
        <v>94</v>
      </c>
      <c r="HZY452" s="72" t="s">
        <v>94</v>
      </c>
      <c r="HZZ452" s="72" t="s">
        <v>94</v>
      </c>
      <c r="IAA452" s="72" t="s">
        <v>94</v>
      </c>
      <c r="IAB452" s="72" t="s">
        <v>94</v>
      </c>
      <c r="IAC452" s="72" t="s">
        <v>94</v>
      </c>
      <c r="IAD452" s="72" t="s">
        <v>94</v>
      </c>
      <c r="IAE452" s="72" t="s">
        <v>94</v>
      </c>
      <c r="IAF452" s="72" t="s">
        <v>94</v>
      </c>
      <c r="IAG452" s="72" t="s">
        <v>94</v>
      </c>
      <c r="IAH452" s="72" t="s">
        <v>94</v>
      </c>
      <c r="IAI452" s="72" t="s">
        <v>94</v>
      </c>
      <c r="IAJ452" s="72" t="s">
        <v>94</v>
      </c>
      <c r="IAK452" s="72" t="s">
        <v>94</v>
      </c>
      <c r="IAL452" s="72" t="s">
        <v>94</v>
      </c>
      <c r="IAM452" s="72" t="s">
        <v>94</v>
      </c>
      <c r="IAN452" s="72" t="s">
        <v>94</v>
      </c>
      <c r="IAO452" s="72" t="s">
        <v>94</v>
      </c>
      <c r="IAP452" s="72" t="s">
        <v>94</v>
      </c>
      <c r="IAQ452" s="72" t="s">
        <v>94</v>
      </c>
      <c r="IAR452" s="72" t="s">
        <v>94</v>
      </c>
      <c r="IAS452" s="72" t="s">
        <v>94</v>
      </c>
      <c r="IAT452" s="72" t="s">
        <v>94</v>
      </c>
      <c r="IAU452" s="72" t="s">
        <v>94</v>
      </c>
      <c r="IAV452" s="72" t="s">
        <v>94</v>
      </c>
      <c r="IAW452" s="72" t="s">
        <v>94</v>
      </c>
      <c r="IAX452" s="72" t="s">
        <v>94</v>
      </c>
      <c r="IAY452" s="72" t="s">
        <v>94</v>
      </c>
      <c r="IAZ452" s="72" t="s">
        <v>94</v>
      </c>
      <c r="IBA452" s="72" t="s">
        <v>94</v>
      </c>
      <c r="IBB452" s="72" t="s">
        <v>94</v>
      </c>
      <c r="IBC452" s="72" t="s">
        <v>94</v>
      </c>
      <c r="IBD452" s="72" t="s">
        <v>94</v>
      </c>
      <c r="IBE452" s="72" t="s">
        <v>94</v>
      </c>
      <c r="IBF452" s="72" t="s">
        <v>94</v>
      </c>
      <c r="IBG452" s="72" t="s">
        <v>94</v>
      </c>
      <c r="IBH452" s="72" t="s">
        <v>94</v>
      </c>
      <c r="IBI452" s="72" t="s">
        <v>94</v>
      </c>
      <c r="IBJ452" s="72" t="s">
        <v>94</v>
      </c>
      <c r="IBK452" s="72" t="s">
        <v>94</v>
      </c>
      <c r="IBL452" s="72" t="s">
        <v>94</v>
      </c>
      <c r="IBM452" s="72" t="s">
        <v>94</v>
      </c>
      <c r="IBN452" s="72" t="s">
        <v>94</v>
      </c>
      <c r="IBO452" s="72" t="s">
        <v>94</v>
      </c>
      <c r="IBP452" s="72" t="s">
        <v>94</v>
      </c>
      <c r="IBQ452" s="72" t="s">
        <v>94</v>
      </c>
      <c r="IBR452" s="72" t="s">
        <v>94</v>
      </c>
      <c r="IBS452" s="72" t="s">
        <v>94</v>
      </c>
      <c r="IBT452" s="72" t="s">
        <v>94</v>
      </c>
      <c r="IBU452" s="72" t="s">
        <v>94</v>
      </c>
      <c r="IBV452" s="72" t="s">
        <v>94</v>
      </c>
      <c r="IBW452" s="72" t="s">
        <v>94</v>
      </c>
      <c r="IBX452" s="72" t="s">
        <v>94</v>
      </c>
      <c r="IBY452" s="72" t="s">
        <v>94</v>
      </c>
      <c r="IBZ452" s="72" t="s">
        <v>94</v>
      </c>
      <c r="ICA452" s="72" t="s">
        <v>94</v>
      </c>
      <c r="ICB452" s="72" t="s">
        <v>94</v>
      </c>
      <c r="ICC452" s="72" t="s">
        <v>94</v>
      </c>
      <c r="ICD452" s="72" t="s">
        <v>94</v>
      </c>
      <c r="ICE452" s="72" t="s">
        <v>94</v>
      </c>
      <c r="ICF452" s="72" t="s">
        <v>94</v>
      </c>
      <c r="ICG452" s="72" t="s">
        <v>94</v>
      </c>
      <c r="ICH452" s="72" t="s">
        <v>94</v>
      </c>
      <c r="ICI452" s="72" t="s">
        <v>94</v>
      </c>
      <c r="ICJ452" s="72" t="s">
        <v>94</v>
      </c>
      <c r="ICK452" s="72" t="s">
        <v>94</v>
      </c>
      <c r="ICL452" s="72" t="s">
        <v>94</v>
      </c>
      <c r="ICM452" s="72" t="s">
        <v>94</v>
      </c>
      <c r="ICN452" s="72" t="s">
        <v>94</v>
      </c>
      <c r="ICO452" s="72" t="s">
        <v>94</v>
      </c>
      <c r="ICP452" s="72" t="s">
        <v>94</v>
      </c>
      <c r="ICQ452" s="72" t="s">
        <v>94</v>
      </c>
      <c r="ICR452" s="72" t="s">
        <v>94</v>
      </c>
      <c r="ICS452" s="72" t="s">
        <v>94</v>
      </c>
      <c r="ICT452" s="72" t="s">
        <v>94</v>
      </c>
      <c r="ICU452" s="72" t="s">
        <v>94</v>
      </c>
      <c r="ICV452" s="72" t="s">
        <v>94</v>
      </c>
      <c r="ICW452" s="72" t="s">
        <v>94</v>
      </c>
      <c r="ICX452" s="72" t="s">
        <v>94</v>
      </c>
      <c r="ICY452" s="72" t="s">
        <v>94</v>
      </c>
      <c r="ICZ452" s="72" t="s">
        <v>94</v>
      </c>
      <c r="IDA452" s="72" t="s">
        <v>94</v>
      </c>
      <c r="IDB452" s="72" t="s">
        <v>94</v>
      </c>
      <c r="IDC452" s="72" t="s">
        <v>94</v>
      </c>
      <c r="IDD452" s="72" t="s">
        <v>94</v>
      </c>
      <c r="IDE452" s="72" t="s">
        <v>94</v>
      </c>
      <c r="IDF452" s="72" t="s">
        <v>94</v>
      </c>
      <c r="IDG452" s="72" t="s">
        <v>94</v>
      </c>
      <c r="IDH452" s="72" t="s">
        <v>94</v>
      </c>
      <c r="IDI452" s="72" t="s">
        <v>94</v>
      </c>
      <c r="IDJ452" s="72" t="s">
        <v>94</v>
      </c>
      <c r="IDK452" s="72" t="s">
        <v>94</v>
      </c>
      <c r="IDL452" s="72" t="s">
        <v>94</v>
      </c>
      <c r="IDM452" s="72" t="s">
        <v>94</v>
      </c>
      <c r="IDN452" s="72" t="s">
        <v>94</v>
      </c>
      <c r="IDO452" s="72" t="s">
        <v>94</v>
      </c>
      <c r="IDP452" s="72" t="s">
        <v>94</v>
      </c>
      <c r="IDQ452" s="72" t="s">
        <v>94</v>
      </c>
      <c r="IDR452" s="72" t="s">
        <v>94</v>
      </c>
      <c r="IDS452" s="72" t="s">
        <v>94</v>
      </c>
      <c r="IDT452" s="72" t="s">
        <v>94</v>
      </c>
      <c r="IDU452" s="72" t="s">
        <v>94</v>
      </c>
      <c r="IDV452" s="72" t="s">
        <v>94</v>
      </c>
      <c r="IDW452" s="72" t="s">
        <v>94</v>
      </c>
      <c r="IDX452" s="72" t="s">
        <v>94</v>
      </c>
      <c r="IDY452" s="72" t="s">
        <v>94</v>
      </c>
      <c r="IDZ452" s="72" t="s">
        <v>94</v>
      </c>
      <c r="IEA452" s="72" t="s">
        <v>94</v>
      </c>
      <c r="IEB452" s="72" t="s">
        <v>94</v>
      </c>
      <c r="IEC452" s="72" t="s">
        <v>94</v>
      </c>
      <c r="IED452" s="72" t="s">
        <v>94</v>
      </c>
      <c r="IEE452" s="72" t="s">
        <v>94</v>
      </c>
      <c r="IEF452" s="72" t="s">
        <v>94</v>
      </c>
      <c r="IEG452" s="72" t="s">
        <v>94</v>
      </c>
      <c r="IEH452" s="72" t="s">
        <v>94</v>
      </c>
      <c r="IEI452" s="72" t="s">
        <v>94</v>
      </c>
      <c r="IEJ452" s="72" t="s">
        <v>94</v>
      </c>
      <c r="IEK452" s="72" t="s">
        <v>94</v>
      </c>
      <c r="IEL452" s="72" t="s">
        <v>94</v>
      </c>
      <c r="IEM452" s="72" t="s">
        <v>94</v>
      </c>
      <c r="IEN452" s="72" t="s">
        <v>94</v>
      </c>
      <c r="IEO452" s="72" t="s">
        <v>94</v>
      </c>
      <c r="IEP452" s="72" t="s">
        <v>94</v>
      </c>
      <c r="IEQ452" s="72" t="s">
        <v>94</v>
      </c>
      <c r="IER452" s="72" t="s">
        <v>94</v>
      </c>
      <c r="IES452" s="72" t="s">
        <v>94</v>
      </c>
      <c r="IET452" s="72" t="s">
        <v>94</v>
      </c>
      <c r="IEU452" s="72" t="s">
        <v>94</v>
      </c>
      <c r="IEV452" s="72" t="s">
        <v>94</v>
      </c>
      <c r="IEW452" s="72" t="s">
        <v>94</v>
      </c>
      <c r="IEX452" s="72" t="s">
        <v>94</v>
      </c>
      <c r="IEY452" s="72" t="s">
        <v>94</v>
      </c>
      <c r="IEZ452" s="72" t="s">
        <v>94</v>
      </c>
      <c r="IFA452" s="72" t="s">
        <v>94</v>
      </c>
      <c r="IFB452" s="72" t="s">
        <v>94</v>
      </c>
      <c r="IFC452" s="72" t="s">
        <v>94</v>
      </c>
      <c r="IFD452" s="72" t="s">
        <v>94</v>
      </c>
      <c r="IFE452" s="72" t="s">
        <v>94</v>
      </c>
      <c r="IFF452" s="72" t="s">
        <v>94</v>
      </c>
      <c r="IFG452" s="72" t="s">
        <v>94</v>
      </c>
      <c r="IFH452" s="72" t="s">
        <v>94</v>
      </c>
      <c r="IFI452" s="72" t="s">
        <v>94</v>
      </c>
      <c r="IFJ452" s="72" t="s">
        <v>94</v>
      </c>
      <c r="IFK452" s="72" t="s">
        <v>94</v>
      </c>
      <c r="IFL452" s="72" t="s">
        <v>94</v>
      </c>
      <c r="IFM452" s="72" t="s">
        <v>94</v>
      </c>
      <c r="IFN452" s="72" t="s">
        <v>94</v>
      </c>
      <c r="IFO452" s="72" t="s">
        <v>94</v>
      </c>
      <c r="IFP452" s="72" t="s">
        <v>94</v>
      </c>
      <c r="IFQ452" s="72" t="s">
        <v>94</v>
      </c>
      <c r="IFR452" s="72" t="s">
        <v>94</v>
      </c>
      <c r="IFS452" s="72" t="s">
        <v>94</v>
      </c>
      <c r="IFT452" s="72" t="s">
        <v>94</v>
      </c>
      <c r="IFU452" s="72" t="s">
        <v>94</v>
      </c>
      <c r="IFV452" s="72" t="s">
        <v>94</v>
      </c>
      <c r="IFW452" s="72" t="s">
        <v>94</v>
      </c>
      <c r="IFX452" s="72" t="s">
        <v>94</v>
      </c>
      <c r="IFY452" s="72" t="s">
        <v>94</v>
      </c>
      <c r="IFZ452" s="72" t="s">
        <v>94</v>
      </c>
      <c r="IGA452" s="72" t="s">
        <v>94</v>
      </c>
      <c r="IGB452" s="72" t="s">
        <v>94</v>
      </c>
      <c r="IGC452" s="72" t="s">
        <v>94</v>
      </c>
      <c r="IGD452" s="72" t="s">
        <v>94</v>
      </c>
      <c r="IGE452" s="72" t="s">
        <v>94</v>
      </c>
      <c r="IGF452" s="72" t="s">
        <v>94</v>
      </c>
      <c r="IGG452" s="72" t="s">
        <v>94</v>
      </c>
      <c r="IGH452" s="72" t="s">
        <v>94</v>
      </c>
      <c r="IGI452" s="72" t="s">
        <v>94</v>
      </c>
      <c r="IGJ452" s="72" t="s">
        <v>94</v>
      </c>
      <c r="IGK452" s="72" t="s">
        <v>94</v>
      </c>
      <c r="IGL452" s="72" t="s">
        <v>94</v>
      </c>
      <c r="IGM452" s="72" t="s">
        <v>94</v>
      </c>
      <c r="IGN452" s="72" t="s">
        <v>94</v>
      </c>
      <c r="IGO452" s="72" t="s">
        <v>94</v>
      </c>
      <c r="IGP452" s="72" t="s">
        <v>94</v>
      </c>
      <c r="IGQ452" s="72" t="s">
        <v>94</v>
      </c>
      <c r="IGR452" s="72" t="s">
        <v>94</v>
      </c>
      <c r="IGS452" s="72" t="s">
        <v>94</v>
      </c>
      <c r="IGT452" s="72" t="s">
        <v>94</v>
      </c>
      <c r="IGU452" s="72" t="s">
        <v>94</v>
      </c>
      <c r="IGV452" s="72" t="s">
        <v>94</v>
      </c>
      <c r="IGW452" s="72" t="s">
        <v>94</v>
      </c>
      <c r="IGX452" s="72" t="s">
        <v>94</v>
      </c>
      <c r="IGY452" s="72" t="s">
        <v>94</v>
      </c>
      <c r="IGZ452" s="72" t="s">
        <v>94</v>
      </c>
      <c r="IHA452" s="72" t="s">
        <v>94</v>
      </c>
      <c r="IHB452" s="72" t="s">
        <v>94</v>
      </c>
      <c r="IHC452" s="72" t="s">
        <v>94</v>
      </c>
      <c r="IHD452" s="72" t="s">
        <v>94</v>
      </c>
      <c r="IHE452" s="72" t="s">
        <v>94</v>
      </c>
      <c r="IHF452" s="72" t="s">
        <v>94</v>
      </c>
      <c r="IHG452" s="72" t="s">
        <v>94</v>
      </c>
      <c r="IHH452" s="72" t="s">
        <v>94</v>
      </c>
      <c r="IHI452" s="72" t="s">
        <v>94</v>
      </c>
      <c r="IHJ452" s="72" t="s">
        <v>94</v>
      </c>
      <c r="IHK452" s="72" t="s">
        <v>94</v>
      </c>
      <c r="IHL452" s="72" t="s">
        <v>94</v>
      </c>
      <c r="IHM452" s="72" t="s">
        <v>94</v>
      </c>
      <c r="IHN452" s="72" t="s">
        <v>94</v>
      </c>
      <c r="IHO452" s="72" t="s">
        <v>94</v>
      </c>
      <c r="IHP452" s="72" t="s">
        <v>94</v>
      </c>
      <c r="IHQ452" s="72" t="s">
        <v>94</v>
      </c>
      <c r="IHR452" s="72" t="s">
        <v>94</v>
      </c>
      <c r="IHS452" s="72" t="s">
        <v>94</v>
      </c>
      <c r="IHT452" s="72" t="s">
        <v>94</v>
      </c>
      <c r="IHU452" s="72" t="s">
        <v>94</v>
      </c>
      <c r="IHV452" s="72" t="s">
        <v>94</v>
      </c>
      <c r="IHW452" s="72" t="s">
        <v>94</v>
      </c>
      <c r="IHX452" s="72" t="s">
        <v>94</v>
      </c>
      <c r="IHY452" s="72" t="s">
        <v>94</v>
      </c>
      <c r="IHZ452" s="72" t="s">
        <v>94</v>
      </c>
      <c r="IIA452" s="72" t="s">
        <v>94</v>
      </c>
      <c r="IIB452" s="72" t="s">
        <v>94</v>
      </c>
      <c r="IIC452" s="72" t="s">
        <v>94</v>
      </c>
      <c r="IID452" s="72" t="s">
        <v>94</v>
      </c>
      <c r="IIE452" s="72" t="s">
        <v>94</v>
      </c>
      <c r="IIF452" s="72" t="s">
        <v>94</v>
      </c>
      <c r="IIG452" s="72" t="s">
        <v>94</v>
      </c>
      <c r="IIH452" s="72" t="s">
        <v>94</v>
      </c>
      <c r="III452" s="72" t="s">
        <v>94</v>
      </c>
      <c r="IIJ452" s="72" t="s">
        <v>94</v>
      </c>
      <c r="IIK452" s="72" t="s">
        <v>94</v>
      </c>
      <c r="IIL452" s="72" t="s">
        <v>94</v>
      </c>
      <c r="IIM452" s="72" t="s">
        <v>94</v>
      </c>
      <c r="IIN452" s="72" t="s">
        <v>94</v>
      </c>
      <c r="IIO452" s="72" t="s">
        <v>94</v>
      </c>
      <c r="IIP452" s="72" t="s">
        <v>94</v>
      </c>
      <c r="IIQ452" s="72" t="s">
        <v>94</v>
      </c>
      <c r="IIR452" s="72" t="s">
        <v>94</v>
      </c>
      <c r="IIS452" s="72" t="s">
        <v>94</v>
      </c>
      <c r="IIT452" s="72" t="s">
        <v>94</v>
      </c>
      <c r="IIU452" s="72" t="s">
        <v>94</v>
      </c>
      <c r="IIV452" s="72" t="s">
        <v>94</v>
      </c>
      <c r="IIW452" s="72" t="s">
        <v>94</v>
      </c>
      <c r="IIX452" s="72" t="s">
        <v>94</v>
      </c>
      <c r="IIY452" s="72" t="s">
        <v>94</v>
      </c>
      <c r="IIZ452" s="72" t="s">
        <v>94</v>
      </c>
      <c r="IJA452" s="72" t="s">
        <v>94</v>
      </c>
      <c r="IJB452" s="72" t="s">
        <v>94</v>
      </c>
      <c r="IJC452" s="72" t="s">
        <v>94</v>
      </c>
      <c r="IJD452" s="72" t="s">
        <v>94</v>
      </c>
      <c r="IJE452" s="72" t="s">
        <v>94</v>
      </c>
      <c r="IJF452" s="72" t="s">
        <v>94</v>
      </c>
      <c r="IJG452" s="72" t="s">
        <v>94</v>
      </c>
      <c r="IJH452" s="72" t="s">
        <v>94</v>
      </c>
      <c r="IJI452" s="72" t="s">
        <v>94</v>
      </c>
      <c r="IJJ452" s="72" t="s">
        <v>94</v>
      </c>
      <c r="IJK452" s="72" t="s">
        <v>94</v>
      </c>
      <c r="IJL452" s="72" t="s">
        <v>94</v>
      </c>
      <c r="IJM452" s="72" t="s">
        <v>94</v>
      </c>
      <c r="IJN452" s="72" t="s">
        <v>94</v>
      </c>
      <c r="IJO452" s="72" t="s">
        <v>94</v>
      </c>
      <c r="IJP452" s="72" t="s">
        <v>94</v>
      </c>
      <c r="IJQ452" s="72" t="s">
        <v>94</v>
      </c>
      <c r="IJR452" s="72" t="s">
        <v>94</v>
      </c>
      <c r="IJS452" s="72" t="s">
        <v>94</v>
      </c>
      <c r="IJT452" s="72" t="s">
        <v>94</v>
      </c>
      <c r="IJU452" s="72" t="s">
        <v>94</v>
      </c>
      <c r="IJV452" s="72" t="s">
        <v>94</v>
      </c>
      <c r="IJW452" s="72" t="s">
        <v>94</v>
      </c>
      <c r="IJX452" s="72" t="s">
        <v>94</v>
      </c>
      <c r="IJY452" s="72" t="s">
        <v>94</v>
      </c>
      <c r="IJZ452" s="72" t="s">
        <v>94</v>
      </c>
      <c r="IKA452" s="72" t="s">
        <v>94</v>
      </c>
      <c r="IKB452" s="72" t="s">
        <v>94</v>
      </c>
      <c r="IKC452" s="72" t="s">
        <v>94</v>
      </c>
      <c r="IKD452" s="72" t="s">
        <v>94</v>
      </c>
      <c r="IKE452" s="72" t="s">
        <v>94</v>
      </c>
      <c r="IKF452" s="72" t="s">
        <v>94</v>
      </c>
      <c r="IKG452" s="72" t="s">
        <v>94</v>
      </c>
      <c r="IKH452" s="72" t="s">
        <v>94</v>
      </c>
      <c r="IKI452" s="72" t="s">
        <v>94</v>
      </c>
      <c r="IKJ452" s="72" t="s">
        <v>94</v>
      </c>
      <c r="IKK452" s="72" t="s">
        <v>94</v>
      </c>
      <c r="IKL452" s="72" t="s">
        <v>94</v>
      </c>
      <c r="IKM452" s="72" t="s">
        <v>94</v>
      </c>
      <c r="IKN452" s="72" t="s">
        <v>94</v>
      </c>
      <c r="IKO452" s="72" t="s">
        <v>94</v>
      </c>
      <c r="IKP452" s="72" t="s">
        <v>94</v>
      </c>
      <c r="IKQ452" s="72" t="s">
        <v>94</v>
      </c>
      <c r="IKR452" s="72" t="s">
        <v>94</v>
      </c>
      <c r="IKS452" s="72" t="s">
        <v>94</v>
      </c>
      <c r="IKT452" s="72" t="s">
        <v>94</v>
      </c>
      <c r="IKU452" s="72" t="s">
        <v>94</v>
      </c>
      <c r="IKV452" s="72" t="s">
        <v>94</v>
      </c>
      <c r="IKW452" s="72" t="s">
        <v>94</v>
      </c>
      <c r="IKX452" s="72" t="s">
        <v>94</v>
      </c>
      <c r="IKY452" s="72" t="s">
        <v>94</v>
      </c>
      <c r="IKZ452" s="72" t="s">
        <v>94</v>
      </c>
      <c r="ILA452" s="72" t="s">
        <v>94</v>
      </c>
      <c r="ILB452" s="72" t="s">
        <v>94</v>
      </c>
      <c r="ILC452" s="72" t="s">
        <v>94</v>
      </c>
      <c r="ILD452" s="72" t="s">
        <v>94</v>
      </c>
      <c r="ILE452" s="72" t="s">
        <v>94</v>
      </c>
      <c r="ILF452" s="72" t="s">
        <v>94</v>
      </c>
      <c r="ILG452" s="72" t="s">
        <v>94</v>
      </c>
      <c r="ILH452" s="72" t="s">
        <v>94</v>
      </c>
      <c r="ILI452" s="72" t="s">
        <v>94</v>
      </c>
      <c r="ILJ452" s="72" t="s">
        <v>94</v>
      </c>
      <c r="ILK452" s="72" t="s">
        <v>94</v>
      </c>
      <c r="ILL452" s="72" t="s">
        <v>94</v>
      </c>
      <c r="ILM452" s="72" t="s">
        <v>94</v>
      </c>
      <c r="ILN452" s="72" t="s">
        <v>94</v>
      </c>
      <c r="ILO452" s="72" t="s">
        <v>94</v>
      </c>
      <c r="ILP452" s="72" t="s">
        <v>94</v>
      </c>
      <c r="ILQ452" s="72" t="s">
        <v>94</v>
      </c>
      <c r="ILR452" s="72" t="s">
        <v>94</v>
      </c>
      <c r="ILS452" s="72" t="s">
        <v>94</v>
      </c>
      <c r="ILT452" s="72" t="s">
        <v>94</v>
      </c>
      <c r="ILU452" s="72" t="s">
        <v>94</v>
      </c>
      <c r="ILV452" s="72" t="s">
        <v>94</v>
      </c>
      <c r="ILW452" s="72" t="s">
        <v>94</v>
      </c>
      <c r="ILX452" s="72" t="s">
        <v>94</v>
      </c>
      <c r="ILY452" s="72" t="s">
        <v>94</v>
      </c>
      <c r="ILZ452" s="72" t="s">
        <v>94</v>
      </c>
      <c r="IMA452" s="72" t="s">
        <v>94</v>
      </c>
      <c r="IMB452" s="72" t="s">
        <v>94</v>
      </c>
      <c r="IMC452" s="72" t="s">
        <v>94</v>
      </c>
      <c r="IMD452" s="72" t="s">
        <v>94</v>
      </c>
      <c r="IME452" s="72" t="s">
        <v>94</v>
      </c>
      <c r="IMF452" s="72" t="s">
        <v>94</v>
      </c>
      <c r="IMG452" s="72" t="s">
        <v>94</v>
      </c>
      <c r="IMH452" s="72" t="s">
        <v>94</v>
      </c>
      <c r="IMI452" s="72" t="s">
        <v>94</v>
      </c>
      <c r="IMJ452" s="72" t="s">
        <v>94</v>
      </c>
      <c r="IMK452" s="72" t="s">
        <v>94</v>
      </c>
      <c r="IML452" s="72" t="s">
        <v>94</v>
      </c>
      <c r="IMM452" s="72" t="s">
        <v>94</v>
      </c>
      <c r="IMN452" s="72" t="s">
        <v>94</v>
      </c>
      <c r="IMO452" s="72" t="s">
        <v>94</v>
      </c>
      <c r="IMP452" s="72" t="s">
        <v>94</v>
      </c>
      <c r="IMQ452" s="72" t="s">
        <v>94</v>
      </c>
      <c r="IMR452" s="72" t="s">
        <v>94</v>
      </c>
      <c r="IMS452" s="72" t="s">
        <v>94</v>
      </c>
      <c r="IMT452" s="72" t="s">
        <v>94</v>
      </c>
      <c r="IMU452" s="72" t="s">
        <v>94</v>
      </c>
      <c r="IMV452" s="72" t="s">
        <v>94</v>
      </c>
      <c r="IMW452" s="72" t="s">
        <v>94</v>
      </c>
      <c r="IMX452" s="72" t="s">
        <v>94</v>
      </c>
      <c r="IMY452" s="72" t="s">
        <v>94</v>
      </c>
      <c r="IMZ452" s="72" t="s">
        <v>94</v>
      </c>
      <c r="INA452" s="72" t="s">
        <v>94</v>
      </c>
      <c r="INB452" s="72" t="s">
        <v>94</v>
      </c>
      <c r="INC452" s="72" t="s">
        <v>94</v>
      </c>
      <c r="IND452" s="72" t="s">
        <v>94</v>
      </c>
      <c r="INE452" s="72" t="s">
        <v>94</v>
      </c>
      <c r="INF452" s="72" t="s">
        <v>94</v>
      </c>
      <c r="ING452" s="72" t="s">
        <v>94</v>
      </c>
      <c r="INH452" s="72" t="s">
        <v>94</v>
      </c>
      <c r="INI452" s="72" t="s">
        <v>94</v>
      </c>
      <c r="INJ452" s="72" t="s">
        <v>94</v>
      </c>
      <c r="INK452" s="72" t="s">
        <v>94</v>
      </c>
      <c r="INL452" s="72" t="s">
        <v>94</v>
      </c>
      <c r="INM452" s="72" t="s">
        <v>94</v>
      </c>
      <c r="INN452" s="72" t="s">
        <v>94</v>
      </c>
      <c r="INO452" s="72" t="s">
        <v>94</v>
      </c>
      <c r="INP452" s="72" t="s">
        <v>94</v>
      </c>
      <c r="INQ452" s="72" t="s">
        <v>94</v>
      </c>
      <c r="INR452" s="72" t="s">
        <v>94</v>
      </c>
      <c r="INS452" s="72" t="s">
        <v>94</v>
      </c>
      <c r="INT452" s="72" t="s">
        <v>94</v>
      </c>
      <c r="INU452" s="72" t="s">
        <v>94</v>
      </c>
      <c r="INV452" s="72" t="s">
        <v>94</v>
      </c>
      <c r="INW452" s="72" t="s">
        <v>94</v>
      </c>
      <c r="INX452" s="72" t="s">
        <v>94</v>
      </c>
      <c r="INY452" s="72" t="s">
        <v>94</v>
      </c>
      <c r="INZ452" s="72" t="s">
        <v>94</v>
      </c>
      <c r="IOA452" s="72" t="s">
        <v>94</v>
      </c>
      <c r="IOB452" s="72" t="s">
        <v>94</v>
      </c>
      <c r="IOC452" s="72" t="s">
        <v>94</v>
      </c>
      <c r="IOD452" s="72" t="s">
        <v>94</v>
      </c>
      <c r="IOE452" s="72" t="s">
        <v>94</v>
      </c>
      <c r="IOF452" s="72" t="s">
        <v>94</v>
      </c>
      <c r="IOG452" s="72" t="s">
        <v>94</v>
      </c>
      <c r="IOH452" s="72" t="s">
        <v>94</v>
      </c>
      <c r="IOI452" s="72" t="s">
        <v>94</v>
      </c>
      <c r="IOJ452" s="72" t="s">
        <v>94</v>
      </c>
      <c r="IOK452" s="72" t="s">
        <v>94</v>
      </c>
      <c r="IOL452" s="72" t="s">
        <v>94</v>
      </c>
      <c r="IOM452" s="72" t="s">
        <v>94</v>
      </c>
      <c r="ION452" s="72" t="s">
        <v>94</v>
      </c>
      <c r="IOO452" s="72" t="s">
        <v>94</v>
      </c>
      <c r="IOP452" s="72" t="s">
        <v>94</v>
      </c>
      <c r="IOQ452" s="72" t="s">
        <v>94</v>
      </c>
      <c r="IOR452" s="72" t="s">
        <v>94</v>
      </c>
      <c r="IOS452" s="72" t="s">
        <v>94</v>
      </c>
      <c r="IOT452" s="72" t="s">
        <v>94</v>
      </c>
      <c r="IOU452" s="72" t="s">
        <v>94</v>
      </c>
      <c r="IOV452" s="72" t="s">
        <v>94</v>
      </c>
      <c r="IOW452" s="72" t="s">
        <v>94</v>
      </c>
      <c r="IOX452" s="72" t="s">
        <v>94</v>
      </c>
      <c r="IOY452" s="72" t="s">
        <v>94</v>
      </c>
      <c r="IOZ452" s="72" t="s">
        <v>94</v>
      </c>
      <c r="IPA452" s="72" t="s">
        <v>94</v>
      </c>
      <c r="IPB452" s="72" t="s">
        <v>94</v>
      </c>
      <c r="IPC452" s="72" t="s">
        <v>94</v>
      </c>
      <c r="IPD452" s="72" t="s">
        <v>94</v>
      </c>
      <c r="IPE452" s="72" t="s">
        <v>94</v>
      </c>
      <c r="IPF452" s="72" t="s">
        <v>94</v>
      </c>
      <c r="IPG452" s="72" t="s">
        <v>94</v>
      </c>
      <c r="IPH452" s="72" t="s">
        <v>94</v>
      </c>
      <c r="IPI452" s="72" t="s">
        <v>94</v>
      </c>
      <c r="IPJ452" s="72" t="s">
        <v>94</v>
      </c>
      <c r="IPK452" s="72" t="s">
        <v>94</v>
      </c>
      <c r="IPL452" s="72" t="s">
        <v>94</v>
      </c>
      <c r="IPM452" s="72" t="s">
        <v>94</v>
      </c>
      <c r="IPN452" s="72" t="s">
        <v>94</v>
      </c>
      <c r="IPO452" s="72" t="s">
        <v>94</v>
      </c>
      <c r="IPP452" s="72" t="s">
        <v>94</v>
      </c>
      <c r="IPQ452" s="72" t="s">
        <v>94</v>
      </c>
      <c r="IPR452" s="72" t="s">
        <v>94</v>
      </c>
      <c r="IPS452" s="72" t="s">
        <v>94</v>
      </c>
      <c r="IPT452" s="72" t="s">
        <v>94</v>
      </c>
      <c r="IPU452" s="72" t="s">
        <v>94</v>
      </c>
      <c r="IPV452" s="72" t="s">
        <v>94</v>
      </c>
      <c r="IPW452" s="72" t="s">
        <v>94</v>
      </c>
      <c r="IPX452" s="72" t="s">
        <v>94</v>
      </c>
      <c r="IPY452" s="72" t="s">
        <v>94</v>
      </c>
      <c r="IPZ452" s="72" t="s">
        <v>94</v>
      </c>
      <c r="IQA452" s="72" t="s">
        <v>94</v>
      </c>
      <c r="IQB452" s="72" t="s">
        <v>94</v>
      </c>
      <c r="IQC452" s="72" t="s">
        <v>94</v>
      </c>
      <c r="IQD452" s="72" t="s">
        <v>94</v>
      </c>
      <c r="IQE452" s="72" t="s">
        <v>94</v>
      </c>
      <c r="IQF452" s="72" t="s">
        <v>94</v>
      </c>
      <c r="IQG452" s="72" t="s">
        <v>94</v>
      </c>
      <c r="IQH452" s="72" t="s">
        <v>94</v>
      </c>
      <c r="IQI452" s="72" t="s">
        <v>94</v>
      </c>
      <c r="IQJ452" s="72" t="s">
        <v>94</v>
      </c>
      <c r="IQK452" s="72" t="s">
        <v>94</v>
      </c>
      <c r="IQL452" s="72" t="s">
        <v>94</v>
      </c>
      <c r="IQM452" s="72" t="s">
        <v>94</v>
      </c>
      <c r="IQN452" s="72" t="s">
        <v>94</v>
      </c>
      <c r="IQO452" s="72" t="s">
        <v>94</v>
      </c>
      <c r="IQP452" s="72" t="s">
        <v>94</v>
      </c>
      <c r="IQQ452" s="72" t="s">
        <v>94</v>
      </c>
      <c r="IQR452" s="72" t="s">
        <v>94</v>
      </c>
      <c r="IQS452" s="72" t="s">
        <v>94</v>
      </c>
      <c r="IQT452" s="72" t="s">
        <v>94</v>
      </c>
      <c r="IQU452" s="72" t="s">
        <v>94</v>
      </c>
      <c r="IQV452" s="72" t="s">
        <v>94</v>
      </c>
      <c r="IQW452" s="72" t="s">
        <v>94</v>
      </c>
      <c r="IQX452" s="72" t="s">
        <v>94</v>
      </c>
      <c r="IQY452" s="72" t="s">
        <v>94</v>
      </c>
      <c r="IQZ452" s="72" t="s">
        <v>94</v>
      </c>
      <c r="IRA452" s="72" t="s">
        <v>94</v>
      </c>
      <c r="IRB452" s="72" t="s">
        <v>94</v>
      </c>
      <c r="IRC452" s="72" t="s">
        <v>94</v>
      </c>
      <c r="IRD452" s="72" t="s">
        <v>94</v>
      </c>
      <c r="IRE452" s="72" t="s">
        <v>94</v>
      </c>
      <c r="IRF452" s="72" t="s">
        <v>94</v>
      </c>
      <c r="IRG452" s="72" t="s">
        <v>94</v>
      </c>
      <c r="IRH452" s="72" t="s">
        <v>94</v>
      </c>
      <c r="IRI452" s="72" t="s">
        <v>94</v>
      </c>
      <c r="IRJ452" s="72" t="s">
        <v>94</v>
      </c>
      <c r="IRK452" s="72" t="s">
        <v>94</v>
      </c>
      <c r="IRL452" s="72" t="s">
        <v>94</v>
      </c>
      <c r="IRM452" s="72" t="s">
        <v>94</v>
      </c>
      <c r="IRN452" s="72" t="s">
        <v>94</v>
      </c>
      <c r="IRO452" s="72" t="s">
        <v>94</v>
      </c>
      <c r="IRP452" s="72" t="s">
        <v>94</v>
      </c>
      <c r="IRQ452" s="72" t="s">
        <v>94</v>
      </c>
      <c r="IRR452" s="72" t="s">
        <v>94</v>
      </c>
      <c r="IRS452" s="72" t="s">
        <v>94</v>
      </c>
      <c r="IRT452" s="72" t="s">
        <v>94</v>
      </c>
      <c r="IRU452" s="72" t="s">
        <v>94</v>
      </c>
      <c r="IRV452" s="72" t="s">
        <v>94</v>
      </c>
      <c r="IRW452" s="72" t="s">
        <v>94</v>
      </c>
      <c r="IRX452" s="72" t="s">
        <v>94</v>
      </c>
      <c r="IRY452" s="72" t="s">
        <v>94</v>
      </c>
      <c r="IRZ452" s="72" t="s">
        <v>94</v>
      </c>
      <c r="ISA452" s="72" t="s">
        <v>94</v>
      </c>
      <c r="ISB452" s="72" t="s">
        <v>94</v>
      </c>
      <c r="ISC452" s="72" t="s">
        <v>94</v>
      </c>
      <c r="ISD452" s="72" t="s">
        <v>94</v>
      </c>
      <c r="ISE452" s="72" t="s">
        <v>94</v>
      </c>
      <c r="ISF452" s="72" t="s">
        <v>94</v>
      </c>
      <c r="ISG452" s="72" t="s">
        <v>94</v>
      </c>
      <c r="ISH452" s="72" t="s">
        <v>94</v>
      </c>
      <c r="ISI452" s="72" t="s">
        <v>94</v>
      </c>
      <c r="ISJ452" s="72" t="s">
        <v>94</v>
      </c>
      <c r="ISK452" s="72" t="s">
        <v>94</v>
      </c>
      <c r="ISL452" s="72" t="s">
        <v>94</v>
      </c>
      <c r="ISM452" s="72" t="s">
        <v>94</v>
      </c>
      <c r="ISN452" s="72" t="s">
        <v>94</v>
      </c>
      <c r="ISO452" s="72" t="s">
        <v>94</v>
      </c>
      <c r="ISP452" s="72" t="s">
        <v>94</v>
      </c>
      <c r="ISQ452" s="72" t="s">
        <v>94</v>
      </c>
      <c r="ISR452" s="72" t="s">
        <v>94</v>
      </c>
      <c r="ISS452" s="72" t="s">
        <v>94</v>
      </c>
      <c r="IST452" s="72" t="s">
        <v>94</v>
      </c>
      <c r="ISU452" s="72" t="s">
        <v>94</v>
      </c>
      <c r="ISV452" s="72" t="s">
        <v>94</v>
      </c>
      <c r="ISW452" s="72" t="s">
        <v>94</v>
      </c>
      <c r="ISX452" s="72" t="s">
        <v>94</v>
      </c>
      <c r="ISY452" s="72" t="s">
        <v>94</v>
      </c>
      <c r="ISZ452" s="72" t="s">
        <v>94</v>
      </c>
      <c r="ITA452" s="72" t="s">
        <v>94</v>
      </c>
      <c r="ITB452" s="72" t="s">
        <v>94</v>
      </c>
      <c r="ITC452" s="72" t="s">
        <v>94</v>
      </c>
      <c r="ITD452" s="72" t="s">
        <v>94</v>
      </c>
      <c r="ITE452" s="72" t="s">
        <v>94</v>
      </c>
      <c r="ITF452" s="72" t="s">
        <v>94</v>
      </c>
      <c r="ITG452" s="72" t="s">
        <v>94</v>
      </c>
      <c r="ITH452" s="72" t="s">
        <v>94</v>
      </c>
      <c r="ITI452" s="72" t="s">
        <v>94</v>
      </c>
      <c r="ITJ452" s="72" t="s">
        <v>94</v>
      </c>
      <c r="ITK452" s="72" t="s">
        <v>94</v>
      </c>
      <c r="ITL452" s="72" t="s">
        <v>94</v>
      </c>
      <c r="ITM452" s="72" t="s">
        <v>94</v>
      </c>
      <c r="ITN452" s="72" t="s">
        <v>94</v>
      </c>
      <c r="ITO452" s="72" t="s">
        <v>94</v>
      </c>
      <c r="ITP452" s="72" t="s">
        <v>94</v>
      </c>
      <c r="ITQ452" s="72" t="s">
        <v>94</v>
      </c>
      <c r="ITR452" s="72" t="s">
        <v>94</v>
      </c>
      <c r="ITS452" s="72" t="s">
        <v>94</v>
      </c>
      <c r="ITT452" s="72" t="s">
        <v>94</v>
      </c>
      <c r="ITU452" s="72" t="s">
        <v>94</v>
      </c>
      <c r="ITV452" s="72" t="s">
        <v>94</v>
      </c>
      <c r="ITW452" s="72" t="s">
        <v>94</v>
      </c>
      <c r="ITX452" s="72" t="s">
        <v>94</v>
      </c>
      <c r="ITY452" s="72" t="s">
        <v>94</v>
      </c>
      <c r="ITZ452" s="72" t="s">
        <v>94</v>
      </c>
      <c r="IUA452" s="72" t="s">
        <v>94</v>
      </c>
      <c r="IUB452" s="72" t="s">
        <v>94</v>
      </c>
      <c r="IUC452" s="72" t="s">
        <v>94</v>
      </c>
      <c r="IUD452" s="72" t="s">
        <v>94</v>
      </c>
      <c r="IUE452" s="72" t="s">
        <v>94</v>
      </c>
      <c r="IUF452" s="72" t="s">
        <v>94</v>
      </c>
      <c r="IUG452" s="72" t="s">
        <v>94</v>
      </c>
      <c r="IUH452" s="72" t="s">
        <v>94</v>
      </c>
      <c r="IUI452" s="72" t="s">
        <v>94</v>
      </c>
      <c r="IUJ452" s="72" t="s">
        <v>94</v>
      </c>
      <c r="IUK452" s="72" t="s">
        <v>94</v>
      </c>
      <c r="IUL452" s="72" t="s">
        <v>94</v>
      </c>
      <c r="IUM452" s="72" t="s">
        <v>94</v>
      </c>
      <c r="IUN452" s="72" t="s">
        <v>94</v>
      </c>
      <c r="IUO452" s="72" t="s">
        <v>94</v>
      </c>
      <c r="IUP452" s="72" t="s">
        <v>94</v>
      </c>
      <c r="IUQ452" s="72" t="s">
        <v>94</v>
      </c>
      <c r="IUR452" s="72" t="s">
        <v>94</v>
      </c>
      <c r="IUS452" s="72" t="s">
        <v>94</v>
      </c>
      <c r="IUT452" s="72" t="s">
        <v>94</v>
      </c>
      <c r="IUU452" s="72" t="s">
        <v>94</v>
      </c>
      <c r="IUV452" s="72" t="s">
        <v>94</v>
      </c>
      <c r="IUW452" s="72" t="s">
        <v>94</v>
      </c>
      <c r="IUX452" s="72" t="s">
        <v>94</v>
      </c>
      <c r="IUY452" s="72" t="s">
        <v>94</v>
      </c>
      <c r="IUZ452" s="72" t="s">
        <v>94</v>
      </c>
      <c r="IVA452" s="72" t="s">
        <v>94</v>
      </c>
      <c r="IVB452" s="72" t="s">
        <v>94</v>
      </c>
      <c r="IVC452" s="72" t="s">
        <v>94</v>
      </c>
      <c r="IVD452" s="72" t="s">
        <v>94</v>
      </c>
      <c r="IVE452" s="72" t="s">
        <v>94</v>
      </c>
      <c r="IVF452" s="72" t="s">
        <v>94</v>
      </c>
      <c r="IVG452" s="72" t="s">
        <v>94</v>
      </c>
      <c r="IVH452" s="72" t="s">
        <v>94</v>
      </c>
      <c r="IVI452" s="72" t="s">
        <v>94</v>
      </c>
      <c r="IVJ452" s="72" t="s">
        <v>94</v>
      </c>
      <c r="IVK452" s="72" t="s">
        <v>94</v>
      </c>
      <c r="IVL452" s="72" t="s">
        <v>94</v>
      </c>
      <c r="IVM452" s="72" t="s">
        <v>94</v>
      </c>
      <c r="IVN452" s="72" t="s">
        <v>94</v>
      </c>
      <c r="IVO452" s="72" t="s">
        <v>94</v>
      </c>
      <c r="IVP452" s="72" t="s">
        <v>94</v>
      </c>
      <c r="IVQ452" s="72" t="s">
        <v>94</v>
      </c>
      <c r="IVR452" s="72" t="s">
        <v>94</v>
      </c>
      <c r="IVS452" s="72" t="s">
        <v>94</v>
      </c>
      <c r="IVT452" s="72" t="s">
        <v>94</v>
      </c>
      <c r="IVU452" s="72" t="s">
        <v>94</v>
      </c>
      <c r="IVV452" s="72" t="s">
        <v>94</v>
      </c>
      <c r="IVW452" s="72" t="s">
        <v>94</v>
      </c>
      <c r="IVX452" s="72" t="s">
        <v>94</v>
      </c>
      <c r="IVY452" s="72" t="s">
        <v>94</v>
      </c>
      <c r="IVZ452" s="72" t="s">
        <v>94</v>
      </c>
      <c r="IWA452" s="72" t="s">
        <v>94</v>
      </c>
      <c r="IWB452" s="72" t="s">
        <v>94</v>
      </c>
      <c r="IWC452" s="72" t="s">
        <v>94</v>
      </c>
      <c r="IWD452" s="72" t="s">
        <v>94</v>
      </c>
      <c r="IWE452" s="72" t="s">
        <v>94</v>
      </c>
      <c r="IWF452" s="72" t="s">
        <v>94</v>
      </c>
      <c r="IWG452" s="72" t="s">
        <v>94</v>
      </c>
      <c r="IWH452" s="72" t="s">
        <v>94</v>
      </c>
      <c r="IWI452" s="72" t="s">
        <v>94</v>
      </c>
      <c r="IWJ452" s="72" t="s">
        <v>94</v>
      </c>
      <c r="IWK452" s="72" t="s">
        <v>94</v>
      </c>
      <c r="IWL452" s="72" t="s">
        <v>94</v>
      </c>
      <c r="IWM452" s="72" t="s">
        <v>94</v>
      </c>
      <c r="IWN452" s="72" t="s">
        <v>94</v>
      </c>
      <c r="IWO452" s="72" t="s">
        <v>94</v>
      </c>
      <c r="IWP452" s="72" t="s">
        <v>94</v>
      </c>
      <c r="IWQ452" s="72" t="s">
        <v>94</v>
      </c>
      <c r="IWR452" s="72" t="s">
        <v>94</v>
      </c>
      <c r="IWS452" s="72" t="s">
        <v>94</v>
      </c>
      <c r="IWT452" s="72" t="s">
        <v>94</v>
      </c>
      <c r="IWU452" s="72" t="s">
        <v>94</v>
      </c>
      <c r="IWV452" s="72" t="s">
        <v>94</v>
      </c>
      <c r="IWW452" s="72" t="s">
        <v>94</v>
      </c>
      <c r="IWX452" s="72" t="s">
        <v>94</v>
      </c>
      <c r="IWY452" s="72" t="s">
        <v>94</v>
      </c>
      <c r="IWZ452" s="72" t="s">
        <v>94</v>
      </c>
      <c r="IXA452" s="72" t="s">
        <v>94</v>
      </c>
      <c r="IXB452" s="72" t="s">
        <v>94</v>
      </c>
      <c r="IXC452" s="72" t="s">
        <v>94</v>
      </c>
      <c r="IXD452" s="72" t="s">
        <v>94</v>
      </c>
      <c r="IXE452" s="72" t="s">
        <v>94</v>
      </c>
      <c r="IXF452" s="72" t="s">
        <v>94</v>
      </c>
      <c r="IXG452" s="72" t="s">
        <v>94</v>
      </c>
      <c r="IXH452" s="72" t="s">
        <v>94</v>
      </c>
      <c r="IXI452" s="72" t="s">
        <v>94</v>
      </c>
      <c r="IXJ452" s="72" t="s">
        <v>94</v>
      </c>
      <c r="IXK452" s="72" t="s">
        <v>94</v>
      </c>
      <c r="IXL452" s="72" t="s">
        <v>94</v>
      </c>
      <c r="IXM452" s="72" t="s">
        <v>94</v>
      </c>
      <c r="IXN452" s="72" t="s">
        <v>94</v>
      </c>
      <c r="IXO452" s="72" t="s">
        <v>94</v>
      </c>
      <c r="IXP452" s="72" t="s">
        <v>94</v>
      </c>
      <c r="IXQ452" s="72" t="s">
        <v>94</v>
      </c>
      <c r="IXR452" s="72" t="s">
        <v>94</v>
      </c>
      <c r="IXS452" s="72" t="s">
        <v>94</v>
      </c>
      <c r="IXT452" s="72" t="s">
        <v>94</v>
      </c>
      <c r="IXU452" s="72" t="s">
        <v>94</v>
      </c>
      <c r="IXV452" s="72" t="s">
        <v>94</v>
      </c>
      <c r="IXW452" s="72" t="s">
        <v>94</v>
      </c>
      <c r="IXX452" s="72" t="s">
        <v>94</v>
      </c>
      <c r="IXY452" s="72" t="s">
        <v>94</v>
      </c>
      <c r="IXZ452" s="72" t="s">
        <v>94</v>
      </c>
      <c r="IYA452" s="72" t="s">
        <v>94</v>
      </c>
      <c r="IYB452" s="72" t="s">
        <v>94</v>
      </c>
      <c r="IYC452" s="72" t="s">
        <v>94</v>
      </c>
      <c r="IYD452" s="72" t="s">
        <v>94</v>
      </c>
      <c r="IYE452" s="72" t="s">
        <v>94</v>
      </c>
      <c r="IYF452" s="72" t="s">
        <v>94</v>
      </c>
      <c r="IYG452" s="72" t="s">
        <v>94</v>
      </c>
      <c r="IYH452" s="72" t="s">
        <v>94</v>
      </c>
      <c r="IYI452" s="72" t="s">
        <v>94</v>
      </c>
      <c r="IYJ452" s="72" t="s">
        <v>94</v>
      </c>
      <c r="IYK452" s="72" t="s">
        <v>94</v>
      </c>
      <c r="IYL452" s="72" t="s">
        <v>94</v>
      </c>
      <c r="IYM452" s="72" t="s">
        <v>94</v>
      </c>
      <c r="IYN452" s="72" t="s">
        <v>94</v>
      </c>
      <c r="IYO452" s="72" t="s">
        <v>94</v>
      </c>
      <c r="IYP452" s="72" t="s">
        <v>94</v>
      </c>
      <c r="IYQ452" s="72" t="s">
        <v>94</v>
      </c>
      <c r="IYR452" s="72" t="s">
        <v>94</v>
      </c>
      <c r="IYS452" s="72" t="s">
        <v>94</v>
      </c>
      <c r="IYT452" s="72" t="s">
        <v>94</v>
      </c>
      <c r="IYU452" s="72" t="s">
        <v>94</v>
      </c>
      <c r="IYV452" s="72" t="s">
        <v>94</v>
      </c>
      <c r="IYW452" s="72" t="s">
        <v>94</v>
      </c>
      <c r="IYX452" s="72" t="s">
        <v>94</v>
      </c>
      <c r="IYY452" s="72" t="s">
        <v>94</v>
      </c>
      <c r="IYZ452" s="72" t="s">
        <v>94</v>
      </c>
      <c r="IZA452" s="72" t="s">
        <v>94</v>
      </c>
      <c r="IZB452" s="72" t="s">
        <v>94</v>
      </c>
      <c r="IZC452" s="72" t="s">
        <v>94</v>
      </c>
      <c r="IZD452" s="72" t="s">
        <v>94</v>
      </c>
      <c r="IZE452" s="72" t="s">
        <v>94</v>
      </c>
      <c r="IZF452" s="72" t="s">
        <v>94</v>
      </c>
      <c r="IZG452" s="72" t="s">
        <v>94</v>
      </c>
      <c r="IZH452" s="72" t="s">
        <v>94</v>
      </c>
      <c r="IZI452" s="72" t="s">
        <v>94</v>
      </c>
      <c r="IZJ452" s="72" t="s">
        <v>94</v>
      </c>
      <c r="IZK452" s="72" t="s">
        <v>94</v>
      </c>
      <c r="IZL452" s="72" t="s">
        <v>94</v>
      </c>
      <c r="IZM452" s="72" t="s">
        <v>94</v>
      </c>
      <c r="IZN452" s="72" t="s">
        <v>94</v>
      </c>
      <c r="IZO452" s="72" t="s">
        <v>94</v>
      </c>
      <c r="IZP452" s="72" t="s">
        <v>94</v>
      </c>
      <c r="IZQ452" s="72" t="s">
        <v>94</v>
      </c>
      <c r="IZR452" s="72" t="s">
        <v>94</v>
      </c>
      <c r="IZS452" s="72" t="s">
        <v>94</v>
      </c>
      <c r="IZT452" s="72" t="s">
        <v>94</v>
      </c>
      <c r="IZU452" s="72" t="s">
        <v>94</v>
      </c>
      <c r="IZV452" s="72" t="s">
        <v>94</v>
      </c>
      <c r="IZW452" s="72" t="s">
        <v>94</v>
      </c>
      <c r="IZX452" s="72" t="s">
        <v>94</v>
      </c>
      <c r="IZY452" s="72" t="s">
        <v>94</v>
      </c>
      <c r="IZZ452" s="72" t="s">
        <v>94</v>
      </c>
      <c r="JAA452" s="72" t="s">
        <v>94</v>
      </c>
      <c r="JAB452" s="72" t="s">
        <v>94</v>
      </c>
      <c r="JAC452" s="72" t="s">
        <v>94</v>
      </c>
      <c r="JAD452" s="72" t="s">
        <v>94</v>
      </c>
      <c r="JAE452" s="72" t="s">
        <v>94</v>
      </c>
      <c r="JAF452" s="72" t="s">
        <v>94</v>
      </c>
      <c r="JAG452" s="72" t="s">
        <v>94</v>
      </c>
      <c r="JAH452" s="72" t="s">
        <v>94</v>
      </c>
      <c r="JAI452" s="72" t="s">
        <v>94</v>
      </c>
      <c r="JAJ452" s="72" t="s">
        <v>94</v>
      </c>
      <c r="JAK452" s="72" t="s">
        <v>94</v>
      </c>
      <c r="JAL452" s="72" t="s">
        <v>94</v>
      </c>
      <c r="JAM452" s="72" t="s">
        <v>94</v>
      </c>
      <c r="JAN452" s="72" t="s">
        <v>94</v>
      </c>
      <c r="JAO452" s="72" t="s">
        <v>94</v>
      </c>
      <c r="JAP452" s="72" t="s">
        <v>94</v>
      </c>
      <c r="JAQ452" s="72" t="s">
        <v>94</v>
      </c>
      <c r="JAR452" s="72" t="s">
        <v>94</v>
      </c>
      <c r="JAS452" s="72" t="s">
        <v>94</v>
      </c>
      <c r="JAT452" s="72" t="s">
        <v>94</v>
      </c>
      <c r="JAU452" s="72" t="s">
        <v>94</v>
      </c>
      <c r="JAV452" s="72" t="s">
        <v>94</v>
      </c>
      <c r="JAW452" s="72" t="s">
        <v>94</v>
      </c>
      <c r="JAX452" s="72" t="s">
        <v>94</v>
      </c>
      <c r="JAY452" s="72" t="s">
        <v>94</v>
      </c>
      <c r="JAZ452" s="72" t="s">
        <v>94</v>
      </c>
      <c r="JBA452" s="72" t="s">
        <v>94</v>
      </c>
      <c r="JBB452" s="72" t="s">
        <v>94</v>
      </c>
      <c r="JBC452" s="72" t="s">
        <v>94</v>
      </c>
      <c r="JBD452" s="72" t="s">
        <v>94</v>
      </c>
      <c r="JBE452" s="72" t="s">
        <v>94</v>
      </c>
      <c r="JBF452" s="72" t="s">
        <v>94</v>
      </c>
      <c r="JBG452" s="72" t="s">
        <v>94</v>
      </c>
      <c r="JBH452" s="72" t="s">
        <v>94</v>
      </c>
      <c r="JBI452" s="72" t="s">
        <v>94</v>
      </c>
      <c r="JBJ452" s="72" t="s">
        <v>94</v>
      </c>
      <c r="JBK452" s="72" t="s">
        <v>94</v>
      </c>
      <c r="JBL452" s="72" t="s">
        <v>94</v>
      </c>
      <c r="JBM452" s="72" t="s">
        <v>94</v>
      </c>
      <c r="JBN452" s="72" t="s">
        <v>94</v>
      </c>
      <c r="JBO452" s="72" t="s">
        <v>94</v>
      </c>
      <c r="JBP452" s="72" t="s">
        <v>94</v>
      </c>
      <c r="JBQ452" s="72" t="s">
        <v>94</v>
      </c>
      <c r="JBR452" s="72" t="s">
        <v>94</v>
      </c>
      <c r="JBS452" s="72" t="s">
        <v>94</v>
      </c>
      <c r="JBT452" s="72" t="s">
        <v>94</v>
      </c>
      <c r="JBU452" s="72" t="s">
        <v>94</v>
      </c>
      <c r="JBV452" s="72" t="s">
        <v>94</v>
      </c>
      <c r="JBW452" s="72" t="s">
        <v>94</v>
      </c>
      <c r="JBX452" s="72" t="s">
        <v>94</v>
      </c>
      <c r="JBY452" s="72" t="s">
        <v>94</v>
      </c>
      <c r="JBZ452" s="72" t="s">
        <v>94</v>
      </c>
      <c r="JCA452" s="72" t="s">
        <v>94</v>
      </c>
      <c r="JCB452" s="72" t="s">
        <v>94</v>
      </c>
      <c r="JCC452" s="72" t="s">
        <v>94</v>
      </c>
      <c r="JCD452" s="72" t="s">
        <v>94</v>
      </c>
      <c r="JCE452" s="72" t="s">
        <v>94</v>
      </c>
      <c r="JCF452" s="72" t="s">
        <v>94</v>
      </c>
      <c r="JCG452" s="72" t="s">
        <v>94</v>
      </c>
      <c r="JCH452" s="72" t="s">
        <v>94</v>
      </c>
      <c r="JCI452" s="72" t="s">
        <v>94</v>
      </c>
      <c r="JCJ452" s="72" t="s">
        <v>94</v>
      </c>
      <c r="JCK452" s="72" t="s">
        <v>94</v>
      </c>
      <c r="JCL452" s="72" t="s">
        <v>94</v>
      </c>
      <c r="JCM452" s="72" t="s">
        <v>94</v>
      </c>
      <c r="JCN452" s="72" t="s">
        <v>94</v>
      </c>
      <c r="JCO452" s="72" t="s">
        <v>94</v>
      </c>
      <c r="JCP452" s="72" t="s">
        <v>94</v>
      </c>
      <c r="JCQ452" s="72" t="s">
        <v>94</v>
      </c>
      <c r="JCR452" s="72" t="s">
        <v>94</v>
      </c>
      <c r="JCS452" s="72" t="s">
        <v>94</v>
      </c>
      <c r="JCT452" s="72" t="s">
        <v>94</v>
      </c>
      <c r="JCU452" s="72" t="s">
        <v>94</v>
      </c>
      <c r="JCV452" s="72" t="s">
        <v>94</v>
      </c>
      <c r="JCW452" s="72" t="s">
        <v>94</v>
      </c>
      <c r="JCX452" s="72" t="s">
        <v>94</v>
      </c>
      <c r="JCY452" s="72" t="s">
        <v>94</v>
      </c>
      <c r="JCZ452" s="72" t="s">
        <v>94</v>
      </c>
      <c r="JDA452" s="72" t="s">
        <v>94</v>
      </c>
      <c r="JDB452" s="72" t="s">
        <v>94</v>
      </c>
      <c r="JDC452" s="72" t="s">
        <v>94</v>
      </c>
      <c r="JDD452" s="72" t="s">
        <v>94</v>
      </c>
      <c r="JDE452" s="72" t="s">
        <v>94</v>
      </c>
      <c r="JDF452" s="72" t="s">
        <v>94</v>
      </c>
      <c r="JDG452" s="72" t="s">
        <v>94</v>
      </c>
      <c r="JDH452" s="72" t="s">
        <v>94</v>
      </c>
      <c r="JDI452" s="72" t="s">
        <v>94</v>
      </c>
      <c r="JDJ452" s="72" t="s">
        <v>94</v>
      </c>
      <c r="JDK452" s="72" t="s">
        <v>94</v>
      </c>
      <c r="JDL452" s="72" t="s">
        <v>94</v>
      </c>
      <c r="JDM452" s="72" t="s">
        <v>94</v>
      </c>
      <c r="JDN452" s="72" t="s">
        <v>94</v>
      </c>
      <c r="JDO452" s="72" t="s">
        <v>94</v>
      </c>
      <c r="JDP452" s="72" t="s">
        <v>94</v>
      </c>
      <c r="JDQ452" s="72" t="s">
        <v>94</v>
      </c>
      <c r="JDR452" s="72" t="s">
        <v>94</v>
      </c>
      <c r="JDS452" s="72" t="s">
        <v>94</v>
      </c>
      <c r="JDT452" s="72" t="s">
        <v>94</v>
      </c>
      <c r="JDU452" s="72" t="s">
        <v>94</v>
      </c>
      <c r="JDV452" s="72" t="s">
        <v>94</v>
      </c>
      <c r="JDW452" s="72" t="s">
        <v>94</v>
      </c>
      <c r="JDX452" s="72" t="s">
        <v>94</v>
      </c>
      <c r="JDY452" s="72" t="s">
        <v>94</v>
      </c>
      <c r="JDZ452" s="72" t="s">
        <v>94</v>
      </c>
      <c r="JEA452" s="72" t="s">
        <v>94</v>
      </c>
      <c r="JEB452" s="72" t="s">
        <v>94</v>
      </c>
      <c r="JEC452" s="72" t="s">
        <v>94</v>
      </c>
      <c r="JED452" s="72" t="s">
        <v>94</v>
      </c>
      <c r="JEE452" s="72" t="s">
        <v>94</v>
      </c>
      <c r="JEF452" s="72" t="s">
        <v>94</v>
      </c>
      <c r="JEG452" s="72" t="s">
        <v>94</v>
      </c>
      <c r="JEH452" s="72" t="s">
        <v>94</v>
      </c>
      <c r="JEI452" s="72" t="s">
        <v>94</v>
      </c>
      <c r="JEJ452" s="72" t="s">
        <v>94</v>
      </c>
      <c r="JEK452" s="72" t="s">
        <v>94</v>
      </c>
      <c r="JEL452" s="72" t="s">
        <v>94</v>
      </c>
      <c r="JEM452" s="72" t="s">
        <v>94</v>
      </c>
      <c r="JEN452" s="72" t="s">
        <v>94</v>
      </c>
      <c r="JEO452" s="72" t="s">
        <v>94</v>
      </c>
      <c r="JEP452" s="72" t="s">
        <v>94</v>
      </c>
      <c r="JEQ452" s="72" t="s">
        <v>94</v>
      </c>
      <c r="JER452" s="72" t="s">
        <v>94</v>
      </c>
      <c r="JES452" s="72" t="s">
        <v>94</v>
      </c>
      <c r="JET452" s="72" t="s">
        <v>94</v>
      </c>
      <c r="JEU452" s="72" t="s">
        <v>94</v>
      </c>
      <c r="JEV452" s="72" t="s">
        <v>94</v>
      </c>
      <c r="JEW452" s="72" t="s">
        <v>94</v>
      </c>
      <c r="JEX452" s="72" t="s">
        <v>94</v>
      </c>
      <c r="JEY452" s="72" t="s">
        <v>94</v>
      </c>
      <c r="JEZ452" s="72" t="s">
        <v>94</v>
      </c>
      <c r="JFA452" s="72" t="s">
        <v>94</v>
      </c>
      <c r="JFB452" s="72" t="s">
        <v>94</v>
      </c>
      <c r="JFC452" s="72" t="s">
        <v>94</v>
      </c>
      <c r="JFD452" s="72" t="s">
        <v>94</v>
      </c>
      <c r="JFE452" s="72" t="s">
        <v>94</v>
      </c>
      <c r="JFF452" s="72" t="s">
        <v>94</v>
      </c>
      <c r="JFG452" s="72" t="s">
        <v>94</v>
      </c>
      <c r="JFH452" s="72" t="s">
        <v>94</v>
      </c>
      <c r="JFI452" s="72" t="s">
        <v>94</v>
      </c>
      <c r="JFJ452" s="72" t="s">
        <v>94</v>
      </c>
      <c r="JFK452" s="72" t="s">
        <v>94</v>
      </c>
      <c r="JFL452" s="72" t="s">
        <v>94</v>
      </c>
      <c r="JFM452" s="72" t="s">
        <v>94</v>
      </c>
      <c r="JFN452" s="72" t="s">
        <v>94</v>
      </c>
      <c r="JFO452" s="72" t="s">
        <v>94</v>
      </c>
      <c r="JFP452" s="72" t="s">
        <v>94</v>
      </c>
      <c r="JFQ452" s="72" t="s">
        <v>94</v>
      </c>
      <c r="JFR452" s="72" t="s">
        <v>94</v>
      </c>
      <c r="JFS452" s="72" t="s">
        <v>94</v>
      </c>
      <c r="JFT452" s="72" t="s">
        <v>94</v>
      </c>
      <c r="JFU452" s="72" t="s">
        <v>94</v>
      </c>
      <c r="JFV452" s="72" t="s">
        <v>94</v>
      </c>
      <c r="JFW452" s="72" t="s">
        <v>94</v>
      </c>
      <c r="JFX452" s="72" t="s">
        <v>94</v>
      </c>
      <c r="JFY452" s="72" t="s">
        <v>94</v>
      </c>
      <c r="JFZ452" s="72" t="s">
        <v>94</v>
      </c>
      <c r="JGA452" s="72" t="s">
        <v>94</v>
      </c>
      <c r="JGB452" s="72" t="s">
        <v>94</v>
      </c>
      <c r="JGC452" s="72" t="s">
        <v>94</v>
      </c>
      <c r="JGD452" s="72" t="s">
        <v>94</v>
      </c>
      <c r="JGE452" s="72" t="s">
        <v>94</v>
      </c>
      <c r="JGF452" s="72" t="s">
        <v>94</v>
      </c>
      <c r="JGG452" s="72" t="s">
        <v>94</v>
      </c>
      <c r="JGH452" s="72" t="s">
        <v>94</v>
      </c>
      <c r="JGI452" s="72" t="s">
        <v>94</v>
      </c>
      <c r="JGJ452" s="72" t="s">
        <v>94</v>
      </c>
      <c r="JGK452" s="72" t="s">
        <v>94</v>
      </c>
      <c r="JGL452" s="72" t="s">
        <v>94</v>
      </c>
      <c r="JGM452" s="72" t="s">
        <v>94</v>
      </c>
      <c r="JGN452" s="72" t="s">
        <v>94</v>
      </c>
      <c r="JGO452" s="72" t="s">
        <v>94</v>
      </c>
      <c r="JGP452" s="72" t="s">
        <v>94</v>
      </c>
      <c r="JGQ452" s="72" t="s">
        <v>94</v>
      </c>
      <c r="JGR452" s="72" t="s">
        <v>94</v>
      </c>
      <c r="JGS452" s="72" t="s">
        <v>94</v>
      </c>
      <c r="JGT452" s="72" t="s">
        <v>94</v>
      </c>
      <c r="JGU452" s="72" t="s">
        <v>94</v>
      </c>
      <c r="JGV452" s="72" t="s">
        <v>94</v>
      </c>
      <c r="JGW452" s="72" t="s">
        <v>94</v>
      </c>
      <c r="JGX452" s="72" t="s">
        <v>94</v>
      </c>
      <c r="JGY452" s="72" t="s">
        <v>94</v>
      </c>
      <c r="JGZ452" s="72" t="s">
        <v>94</v>
      </c>
      <c r="JHA452" s="72" t="s">
        <v>94</v>
      </c>
      <c r="JHB452" s="72" t="s">
        <v>94</v>
      </c>
      <c r="JHC452" s="72" t="s">
        <v>94</v>
      </c>
      <c r="JHD452" s="72" t="s">
        <v>94</v>
      </c>
      <c r="JHE452" s="72" t="s">
        <v>94</v>
      </c>
      <c r="JHF452" s="72" t="s">
        <v>94</v>
      </c>
      <c r="JHG452" s="72" t="s">
        <v>94</v>
      </c>
      <c r="JHH452" s="72" t="s">
        <v>94</v>
      </c>
      <c r="JHI452" s="72" t="s">
        <v>94</v>
      </c>
      <c r="JHJ452" s="72" t="s">
        <v>94</v>
      </c>
      <c r="JHK452" s="72" t="s">
        <v>94</v>
      </c>
      <c r="JHL452" s="72" t="s">
        <v>94</v>
      </c>
      <c r="JHM452" s="72" t="s">
        <v>94</v>
      </c>
      <c r="JHN452" s="72" t="s">
        <v>94</v>
      </c>
      <c r="JHO452" s="72" t="s">
        <v>94</v>
      </c>
      <c r="JHP452" s="72" t="s">
        <v>94</v>
      </c>
      <c r="JHQ452" s="72" t="s">
        <v>94</v>
      </c>
      <c r="JHR452" s="72" t="s">
        <v>94</v>
      </c>
      <c r="JHS452" s="72" t="s">
        <v>94</v>
      </c>
      <c r="JHT452" s="72" t="s">
        <v>94</v>
      </c>
      <c r="JHU452" s="72" t="s">
        <v>94</v>
      </c>
      <c r="JHV452" s="72" t="s">
        <v>94</v>
      </c>
      <c r="JHW452" s="72" t="s">
        <v>94</v>
      </c>
      <c r="JHX452" s="72" t="s">
        <v>94</v>
      </c>
      <c r="JHY452" s="72" t="s">
        <v>94</v>
      </c>
      <c r="JHZ452" s="72" t="s">
        <v>94</v>
      </c>
      <c r="JIA452" s="72" t="s">
        <v>94</v>
      </c>
      <c r="JIB452" s="72" t="s">
        <v>94</v>
      </c>
      <c r="JIC452" s="72" t="s">
        <v>94</v>
      </c>
      <c r="JID452" s="72" t="s">
        <v>94</v>
      </c>
      <c r="JIE452" s="72" t="s">
        <v>94</v>
      </c>
      <c r="JIF452" s="72" t="s">
        <v>94</v>
      </c>
      <c r="JIG452" s="72" t="s">
        <v>94</v>
      </c>
      <c r="JIH452" s="72" t="s">
        <v>94</v>
      </c>
      <c r="JII452" s="72" t="s">
        <v>94</v>
      </c>
      <c r="JIJ452" s="72" t="s">
        <v>94</v>
      </c>
      <c r="JIK452" s="72" t="s">
        <v>94</v>
      </c>
      <c r="JIL452" s="72" t="s">
        <v>94</v>
      </c>
      <c r="JIM452" s="72" t="s">
        <v>94</v>
      </c>
      <c r="JIN452" s="72" t="s">
        <v>94</v>
      </c>
      <c r="JIO452" s="72" t="s">
        <v>94</v>
      </c>
      <c r="JIP452" s="72" t="s">
        <v>94</v>
      </c>
      <c r="JIQ452" s="72" t="s">
        <v>94</v>
      </c>
      <c r="JIR452" s="72" t="s">
        <v>94</v>
      </c>
      <c r="JIS452" s="72" t="s">
        <v>94</v>
      </c>
      <c r="JIT452" s="72" t="s">
        <v>94</v>
      </c>
      <c r="JIU452" s="72" t="s">
        <v>94</v>
      </c>
      <c r="JIV452" s="72" t="s">
        <v>94</v>
      </c>
      <c r="JIW452" s="72" t="s">
        <v>94</v>
      </c>
      <c r="JIX452" s="72" t="s">
        <v>94</v>
      </c>
      <c r="JIY452" s="72" t="s">
        <v>94</v>
      </c>
      <c r="JIZ452" s="72" t="s">
        <v>94</v>
      </c>
      <c r="JJA452" s="72" t="s">
        <v>94</v>
      </c>
      <c r="JJB452" s="72" t="s">
        <v>94</v>
      </c>
      <c r="JJC452" s="72" t="s">
        <v>94</v>
      </c>
      <c r="JJD452" s="72" t="s">
        <v>94</v>
      </c>
      <c r="JJE452" s="72" t="s">
        <v>94</v>
      </c>
      <c r="JJF452" s="72" t="s">
        <v>94</v>
      </c>
      <c r="JJG452" s="72" t="s">
        <v>94</v>
      </c>
      <c r="JJH452" s="72" t="s">
        <v>94</v>
      </c>
      <c r="JJI452" s="72" t="s">
        <v>94</v>
      </c>
      <c r="JJJ452" s="72" t="s">
        <v>94</v>
      </c>
      <c r="JJK452" s="72" t="s">
        <v>94</v>
      </c>
      <c r="JJL452" s="72" t="s">
        <v>94</v>
      </c>
      <c r="JJM452" s="72" t="s">
        <v>94</v>
      </c>
      <c r="JJN452" s="72" t="s">
        <v>94</v>
      </c>
      <c r="JJO452" s="72" t="s">
        <v>94</v>
      </c>
      <c r="JJP452" s="72" t="s">
        <v>94</v>
      </c>
      <c r="JJQ452" s="72" t="s">
        <v>94</v>
      </c>
      <c r="JJR452" s="72" t="s">
        <v>94</v>
      </c>
      <c r="JJS452" s="72" t="s">
        <v>94</v>
      </c>
      <c r="JJT452" s="72" t="s">
        <v>94</v>
      </c>
      <c r="JJU452" s="72" t="s">
        <v>94</v>
      </c>
      <c r="JJV452" s="72" t="s">
        <v>94</v>
      </c>
      <c r="JJW452" s="72" t="s">
        <v>94</v>
      </c>
      <c r="JJX452" s="72" t="s">
        <v>94</v>
      </c>
      <c r="JJY452" s="72" t="s">
        <v>94</v>
      </c>
      <c r="JJZ452" s="72" t="s">
        <v>94</v>
      </c>
      <c r="JKA452" s="72" t="s">
        <v>94</v>
      </c>
      <c r="JKB452" s="72" t="s">
        <v>94</v>
      </c>
      <c r="JKC452" s="72" t="s">
        <v>94</v>
      </c>
      <c r="JKD452" s="72" t="s">
        <v>94</v>
      </c>
      <c r="JKE452" s="72" t="s">
        <v>94</v>
      </c>
      <c r="JKF452" s="72" t="s">
        <v>94</v>
      </c>
      <c r="JKG452" s="72" t="s">
        <v>94</v>
      </c>
      <c r="JKH452" s="72" t="s">
        <v>94</v>
      </c>
      <c r="JKI452" s="72" t="s">
        <v>94</v>
      </c>
      <c r="JKJ452" s="72" t="s">
        <v>94</v>
      </c>
      <c r="JKK452" s="72" t="s">
        <v>94</v>
      </c>
      <c r="JKL452" s="72" t="s">
        <v>94</v>
      </c>
      <c r="JKM452" s="72" t="s">
        <v>94</v>
      </c>
      <c r="JKN452" s="72" t="s">
        <v>94</v>
      </c>
      <c r="JKO452" s="72" t="s">
        <v>94</v>
      </c>
      <c r="JKP452" s="72" t="s">
        <v>94</v>
      </c>
      <c r="JKQ452" s="72" t="s">
        <v>94</v>
      </c>
      <c r="JKR452" s="72" t="s">
        <v>94</v>
      </c>
      <c r="JKS452" s="72" t="s">
        <v>94</v>
      </c>
      <c r="JKT452" s="72" t="s">
        <v>94</v>
      </c>
      <c r="JKU452" s="72" t="s">
        <v>94</v>
      </c>
      <c r="JKV452" s="72" t="s">
        <v>94</v>
      </c>
      <c r="JKW452" s="72" t="s">
        <v>94</v>
      </c>
      <c r="JKX452" s="72" t="s">
        <v>94</v>
      </c>
      <c r="JKY452" s="72" t="s">
        <v>94</v>
      </c>
      <c r="JKZ452" s="72" t="s">
        <v>94</v>
      </c>
      <c r="JLA452" s="72" t="s">
        <v>94</v>
      </c>
      <c r="JLB452" s="72" t="s">
        <v>94</v>
      </c>
      <c r="JLC452" s="72" t="s">
        <v>94</v>
      </c>
      <c r="JLD452" s="72" t="s">
        <v>94</v>
      </c>
      <c r="JLE452" s="72" t="s">
        <v>94</v>
      </c>
      <c r="JLF452" s="72" t="s">
        <v>94</v>
      </c>
      <c r="JLG452" s="72" t="s">
        <v>94</v>
      </c>
      <c r="JLH452" s="72" t="s">
        <v>94</v>
      </c>
      <c r="JLI452" s="72" t="s">
        <v>94</v>
      </c>
      <c r="JLJ452" s="72" t="s">
        <v>94</v>
      </c>
      <c r="JLK452" s="72" t="s">
        <v>94</v>
      </c>
      <c r="JLL452" s="72" t="s">
        <v>94</v>
      </c>
      <c r="JLM452" s="72" t="s">
        <v>94</v>
      </c>
      <c r="JLN452" s="72" t="s">
        <v>94</v>
      </c>
      <c r="JLO452" s="72" t="s">
        <v>94</v>
      </c>
      <c r="JLP452" s="72" t="s">
        <v>94</v>
      </c>
      <c r="JLQ452" s="72" t="s">
        <v>94</v>
      </c>
      <c r="JLR452" s="72" t="s">
        <v>94</v>
      </c>
      <c r="JLS452" s="72" t="s">
        <v>94</v>
      </c>
      <c r="JLT452" s="72" t="s">
        <v>94</v>
      </c>
      <c r="JLU452" s="72" t="s">
        <v>94</v>
      </c>
      <c r="JLV452" s="72" t="s">
        <v>94</v>
      </c>
      <c r="JLW452" s="72" t="s">
        <v>94</v>
      </c>
      <c r="JLX452" s="72" t="s">
        <v>94</v>
      </c>
      <c r="JLY452" s="72" t="s">
        <v>94</v>
      </c>
      <c r="JLZ452" s="72" t="s">
        <v>94</v>
      </c>
      <c r="JMA452" s="72" t="s">
        <v>94</v>
      </c>
      <c r="JMB452" s="72" t="s">
        <v>94</v>
      </c>
      <c r="JMC452" s="72" t="s">
        <v>94</v>
      </c>
      <c r="JMD452" s="72" t="s">
        <v>94</v>
      </c>
      <c r="JME452" s="72" t="s">
        <v>94</v>
      </c>
      <c r="JMF452" s="72" t="s">
        <v>94</v>
      </c>
      <c r="JMG452" s="72" t="s">
        <v>94</v>
      </c>
      <c r="JMH452" s="72" t="s">
        <v>94</v>
      </c>
      <c r="JMI452" s="72" t="s">
        <v>94</v>
      </c>
      <c r="JMJ452" s="72" t="s">
        <v>94</v>
      </c>
      <c r="JMK452" s="72" t="s">
        <v>94</v>
      </c>
      <c r="JML452" s="72" t="s">
        <v>94</v>
      </c>
      <c r="JMM452" s="72" t="s">
        <v>94</v>
      </c>
      <c r="JMN452" s="72" t="s">
        <v>94</v>
      </c>
      <c r="JMO452" s="72" t="s">
        <v>94</v>
      </c>
      <c r="JMP452" s="72" t="s">
        <v>94</v>
      </c>
      <c r="JMQ452" s="72" t="s">
        <v>94</v>
      </c>
      <c r="JMR452" s="72" t="s">
        <v>94</v>
      </c>
      <c r="JMS452" s="72" t="s">
        <v>94</v>
      </c>
      <c r="JMT452" s="72" t="s">
        <v>94</v>
      </c>
      <c r="JMU452" s="72" t="s">
        <v>94</v>
      </c>
      <c r="JMV452" s="72" t="s">
        <v>94</v>
      </c>
      <c r="JMW452" s="72" t="s">
        <v>94</v>
      </c>
      <c r="JMX452" s="72" t="s">
        <v>94</v>
      </c>
      <c r="JMY452" s="72" t="s">
        <v>94</v>
      </c>
      <c r="JMZ452" s="72" t="s">
        <v>94</v>
      </c>
      <c r="JNA452" s="72" t="s">
        <v>94</v>
      </c>
      <c r="JNB452" s="72" t="s">
        <v>94</v>
      </c>
      <c r="JNC452" s="72" t="s">
        <v>94</v>
      </c>
      <c r="JND452" s="72" t="s">
        <v>94</v>
      </c>
      <c r="JNE452" s="72" t="s">
        <v>94</v>
      </c>
      <c r="JNF452" s="72" t="s">
        <v>94</v>
      </c>
      <c r="JNG452" s="72" t="s">
        <v>94</v>
      </c>
      <c r="JNH452" s="72" t="s">
        <v>94</v>
      </c>
      <c r="JNI452" s="72" t="s">
        <v>94</v>
      </c>
      <c r="JNJ452" s="72" t="s">
        <v>94</v>
      </c>
      <c r="JNK452" s="72" t="s">
        <v>94</v>
      </c>
      <c r="JNL452" s="72" t="s">
        <v>94</v>
      </c>
      <c r="JNM452" s="72" t="s">
        <v>94</v>
      </c>
      <c r="JNN452" s="72" t="s">
        <v>94</v>
      </c>
      <c r="JNO452" s="72" t="s">
        <v>94</v>
      </c>
      <c r="JNP452" s="72" t="s">
        <v>94</v>
      </c>
      <c r="JNQ452" s="72" t="s">
        <v>94</v>
      </c>
      <c r="JNR452" s="72" t="s">
        <v>94</v>
      </c>
      <c r="JNS452" s="72" t="s">
        <v>94</v>
      </c>
      <c r="JNT452" s="72" t="s">
        <v>94</v>
      </c>
      <c r="JNU452" s="72" t="s">
        <v>94</v>
      </c>
      <c r="JNV452" s="72" t="s">
        <v>94</v>
      </c>
      <c r="JNW452" s="72" t="s">
        <v>94</v>
      </c>
      <c r="JNX452" s="72" t="s">
        <v>94</v>
      </c>
      <c r="JNY452" s="72" t="s">
        <v>94</v>
      </c>
      <c r="JNZ452" s="72" t="s">
        <v>94</v>
      </c>
      <c r="JOA452" s="72" t="s">
        <v>94</v>
      </c>
      <c r="JOB452" s="72" t="s">
        <v>94</v>
      </c>
      <c r="JOC452" s="72" t="s">
        <v>94</v>
      </c>
      <c r="JOD452" s="72" t="s">
        <v>94</v>
      </c>
      <c r="JOE452" s="72" t="s">
        <v>94</v>
      </c>
      <c r="JOF452" s="72" t="s">
        <v>94</v>
      </c>
      <c r="JOG452" s="72" t="s">
        <v>94</v>
      </c>
      <c r="JOH452" s="72" t="s">
        <v>94</v>
      </c>
      <c r="JOI452" s="72" t="s">
        <v>94</v>
      </c>
      <c r="JOJ452" s="72" t="s">
        <v>94</v>
      </c>
      <c r="JOK452" s="72" t="s">
        <v>94</v>
      </c>
      <c r="JOL452" s="72" t="s">
        <v>94</v>
      </c>
      <c r="JOM452" s="72" t="s">
        <v>94</v>
      </c>
      <c r="JON452" s="72" t="s">
        <v>94</v>
      </c>
      <c r="JOO452" s="72" t="s">
        <v>94</v>
      </c>
      <c r="JOP452" s="72" t="s">
        <v>94</v>
      </c>
      <c r="JOQ452" s="72" t="s">
        <v>94</v>
      </c>
      <c r="JOR452" s="72" t="s">
        <v>94</v>
      </c>
      <c r="JOS452" s="72" t="s">
        <v>94</v>
      </c>
      <c r="JOT452" s="72" t="s">
        <v>94</v>
      </c>
      <c r="JOU452" s="72" t="s">
        <v>94</v>
      </c>
      <c r="JOV452" s="72" t="s">
        <v>94</v>
      </c>
      <c r="JOW452" s="72" t="s">
        <v>94</v>
      </c>
      <c r="JOX452" s="72" t="s">
        <v>94</v>
      </c>
      <c r="JOY452" s="72" t="s">
        <v>94</v>
      </c>
      <c r="JOZ452" s="72" t="s">
        <v>94</v>
      </c>
      <c r="JPA452" s="72" t="s">
        <v>94</v>
      </c>
      <c r="JPB452" s="72" t="s">
        <v>94</v>
      </c>
      <c r="JPC452" s="72" t="s">
        <v>94</v>
      </c>
      <c r="JPD452" s="72" t="s">
        <v>94</v>
      </c>
      <c r="JPE452" s="72" t="s">
        <v>94</v>
      </c>
      <c r="JPF452" s="72" t="s">
        <v>94</v>
      </c>
      <c r="JPG452" s="72" t="s">
        <v>94</v>
      </c>
      <c r="JPH452" s="72" t="s">
        <v>94</v>
      </c>
      <c r="JPI452" s="72" t="s">
        <v>94</v>
      </c>
      <c r="JPJ452" s="72" t="s">
        <v>94</v>
      </c>
      <c r="JPK452" s="72" t="s">
        <v>94</v>
      </c>
      <c r="JPL452" s="72" t="s">
        <v>94</v>
      </c>
      <c r="JPM452" s="72" t="s">
        <v>94</v>
      </c>
      <c r="JPN452" s="72" t="s">
        <v>94</v>
      </c>
      <c r="JPO452" s="72" t="s">
        <v>94</v>
      </c>
      <c r="JPP452" s="72" t="s">
        <v>94</v>
      </c>
      <c r="JPQ452" s="72" t="s">
        <v>94</v>
      </c>
      <c r="JPR452" s="72" t="s">
        <v>94</v>
      </c>
      <c r="JPS452" s="72" t="s">
        <v>94</v>
      </c>
      <c r="JPT452" s="72" t="s">
        <v>94</v>
      </c>
      <c r="JPU452" s="72" t="s">
        <v>94</v>
      </c>
      <c r="JPV452" s="72" t="s">
        <v>94</v>
      </c>
      <c r="JPW452" s="72" t="s">
        <v>94</v>
      </c>
      <c r="JPX452" s="72" t="s">
        <v>94</v>
      </c>
      <c r="JPY452" s="72" t="s">
        <v>94</v>
      </c>
      <c r="JPZ452" s="72" t="s">
        <v>94</v>
      </c>
      <c r="JQA452" s="72" t="s">
        <v>94</v>
      </c>
      <c r="JQB452" s="72" t="s">
        <v>94</v>
      </c>
      <c r="JQC452" s="72" t="s">
        <v>94</v>
      </c>
      <c r="JQD452" s="72" t="s">
        <v>94</v>
      </c>
      <c r="JQE452" s="72" t="s">
        <v>94</v>
      </c>
      <c r="JQF452" s="72" t="s">
        <v>94</v>
      </c>
      <c r="JQG452" s="72" t="s">
        <v>94</v>
      </c>
      <c r="JQH452" s="72" t="s">
        <v>94</v>
      </c>
      <c r="JQI452" s="72" t="s">
        <v>94</v>
      </c>
      <c r="JQJ452" s="72" t="s">
        <v>94</v>
      </c>
      <c r="JQK452" s="72" t="s">
        <v>94</v>
      </c>
      <c r="JQL452" s="72" t="s">
        <v>94</v>
      </c>
      <c r="JQM452" s="72" t="s">
        <v>94</v>
      </c>
      <c r="JQN452" s="72" t="s">
        <v>94</v>
      </c>
      <c r="JQO452" s="72" t="s">
        <v>94</v>
      </c>
      <c r="JQP452" s="72" t="s">
        <v>94</v>
      </c>
      <c r="JQQ452" s="72" t="s">
        <v>94</v>
      </c>
      <c r="JQR452" s="72" t="s">
        <v>94</v>
      </c>
      <c r="JQS452" s="72" t="s">
        <v>94</v>
      </c>
      <c r="JQT452" s="72" t="s">
        <v>94</v>
      </c>
      <c r="JQU452" s="72" t="s">
        <v>94</v>
      </c>
      <c r="JQV452" s="72" t="s">
        <v>94</v>
      </c>
      <c r="JQW452" s="72" t="s">
        <v>94</v>
      </c>
      <c r="JQX452" s="72" t="s">
        <v>94</v>
      </c>
      <c r="JQY452" s="72" t="s">
        <v>94</v>
      </c>
      <c r="JQZ452" s="72" t="s">
        <v>94</v>
      </c>
      <c r="JRA452" s="72" t="s">
        <v>94</v>
      </c>
      <c r="JRB452" s="72" t="s">
        <v>94</v>
      </c>
      <c r="JRC452" s="72" t="s">
        <v>94</v>
      </c>
      <c r="JRD452" s="72" t="s">
        <v>94</v>
      </c>
      <c r="JRE452" s="72" t="s">
        <v>94</v>
      </c>
      <c r="JRF452" s="72" t="s">
        <v>94</v>
      </c>
      <c r="JRG452" s="72" t="s">
        <v>94</v>
      </c>
      <c r="JRH452" s="72" t="s">
        <v>94</v>
      </c>
      <c r="JRI452" s="72" t="s">
        <v>94</v>
      </c>
      <c r="JRJ452" s="72" t="s">
        <v>94</v>
      </c>
      <c r="JRK452" s="72" t="s">
        <v>94</v>
      </c>
      <c r="JRL452" s="72" t="s">
        <v>94</v>
      </c>
      <c r="JRM452" s="72" t="s">
        <v>94</v>
      </c>
      <c r="JRN452" s="72" t="s">
        <v>94</v>
      </c>
      <c r="JRO452" s="72" t="s">
        <v>94</v>
      </c>
      <c r="JRP452" s="72" t="s">
        <v>94</v>
      </c>
      <c r="JRQ452" s="72" t="s">
        <v>94</v>
      </c>
      <c r="JRR452" s="72" t="s">
        <v>94</v>
      </c>
      <c r="JRS452" s="72" t="s">
        <v>94</v>
      </c>
      <c r="JRT452" s="72" t="s">
        <v>94</v>
      </c>
      <c r="JRU452" s="72" t="s">
        <v>94</v>
      </c>
      <c r="JRV452" s="72" t="s">
        <v>94</v>
      </c>
      <c r="JRW452" s="72" t="s">
        <v>94</v>
      </c>
      <c r="JRX452" s="72" t="s">
        <v>94</v>
      </c>
      <c r="JRY452" s="72" t="s">
        <v>94</v>
      </c>
      <c r="JRZ452" s="72" t="s">
        <v>94</v>
      </c>
      <c r="JSA452" s="72" t="s">
        <v>94</v>
      </c>
      <c r="JSB452" s="72" t="s">
        <v>94</v>
      </c>
      <c r="JSC452" s="72" t="s">
        <v>94</v>
      </c>
      <c r="JSD452" s="72" t="s">
        <v>94</v>
      </c>
      <c r="JSE452" s="72" t="s">
        <v>94</v>
      </c>
      <c r="JSF452" s="72" t="s">
        <v>94</v>
      </c>
      <c r="JSG452" s="72" t="s">
        <v>94</v>
      </c>
      <c r="JSH452" s="72" t="s">
        <v>94</v>
      </c>
      <c r="JSI452" s="72" t="s">
        <v>94</v>
      </c>
      <c r="JSJ452" s="72" t="s">
        <v>94</v>
      </c>
      <c r="JSK452" s="72" t="s">
        <v>94</v>
      </c>
      <c r="JSL452" s="72" t="s">
        <v>94</v>
      </c>
      <c r="JSM452" s="72" t="s">
        <v>94</v>
      </c>
      <c r="JSN452" s="72" t="s">
        <v>94</v>
      </c>
      <c r="JSO452" s="72" t="s">
        <v>94</v>
      </c>
      <c r="JSP452" s="72" t="s">
        <v>94</v>
      </c>
      <c r="JSQ452" s="72" t="s">
        <v>94</v>
      </c>
      <c r="JSR452" s="72" t="s">
        <v>94</v>
      </c>
      <c r="JSS452" s="72" t="s">
        <v>94</v>
      </c>
      <c r="JST452" s="72" t="s">
        <v>94</v>
      </c>
      <c r="JSU452" s="72" t="s">
        <v>94</v>
      </c>
      <c r="JSV452" s="72" t="s">
        <v>94</v>
      </c>
      <c r="JSW452" s="72" t="s">
        <v>94</v>
      </c>
      <c r="JSX452" s="72" t="s">
        <v>94</v>
      </c>
      <c r="JSY452" s="72" t="s">
        <v>94</v>
      </c>
      <c r="JSZ452" s="72" t="s">
        <v>94</v>
      </c>
      <c r="JTA452" s="72" t="s">
        <v>94</v>
      </c>
      <c r="JTB452" s="72" t="s">
        <v>94</v>
      </c>
      <c r="JTC452" s="72" t="s">
        <v>94</v>
      </c>
      <c r="JTD452" s="72" t="s">
        <v>94</v>
      </c>
      <c r="JTE452" s="72" t="s">
        <v>94</v>
      </c>
      <c r="JTF452" s="72" t="s">
        <v>94</v>
      </c>
      <c r="JTG452" s="72" t="s">
        <v>94</v>
      </c>
      <c r="JTH452" s="72" t="s">
        <v>94</v>
      </c>
      <c r="JTI452" s="72" t="s">
        <v>94</v>
      </c>
      <c r="JTJ452" s="72" t="s">
        <v>94</v>
      </c>
      <c r="JTK452" s="72" t="s">
        <v>94</v>
      </c>
      <c r="JTL452" s="72" t="s">
        <v>94</v>
      </c>
      <c r="JTM452" s="72" t="s">
        <v>94</v>
      </c>
      <c r="JTN452" s="72" t="s">
        <v>94</v>
      </c>
      <c r="JTO452" s="72" t="s">
        <v>94</v>
      </c>
      <c r="JTP452" s="72" t="s">
        <v>94</v>
      </c>
      <c r="JTQ452" s="72" t="s">
        <v>94</v>
      </c>
      <c r="JTR452" s="72" t="s">
        <v>94</v>
      </c>
      <c r="JTS452" s="72" t="s">
        <v>94</v>
      </c>
      <c r="JTT452" s="72" t="s">
        <v>94</v>
      </c>
      <c r="JTU452" s="72" t="s">
        <v>94</v>
      </c>
      <c r="JTV452" s="72" t="s">
        <v>94</v>
      </c>
      <c r="JTW452" s="72" t="s">
        <v>94</v>
      </c>
      <c r="JTX452" s="72" t="s">
        <v>94</v>
      </c>
      <c r="JTY452" s="72" t="s">
        <v>94</v>
      </c>
      <c r="JTZ452" s="72" t="s">
        <v>94</v>
      </c>
      <c r="JUA452" s="72" t="s">
        <v>94</v>
      </c>
      <c r="JUB452" s="72" t="s">
        <v>94</v>
      </c>
      <c r="JUC452" s="72" t="s">
        <v>94</v>
      </c>
      <c r="JUD452" s="72" t="s">
        <v>94</v>
      </c>
      <c r="JUE452" s="72" t="s">
        <v>94</v>
      </c>
      <c r="JUF452" s="72" t="s">
        <v>94</v>
      </c>
      <c r="JUG452" s="72" t="s">
        <v>94</v>
      </c>
      <c r="JUH452" s="72" t="s">
        <v>94</v>
      </c>
      <c r="JUI452" s="72" t="s">
        <v>94</v>
      </c>
      <c r="JUJ452" s="72" t="s">
        <v>94</v>
      </c>
      <c r="JUK452" s="72" t="s">
        <v>94</v>
      </c>
      <c r="JUL452" s="72" t="s">
        <v>94</v>
      </c>
      <c r="JUM452" s="72" t="s">
        <v>94</v>
      </c>
      <c r="JUN452" s="72" t="s">
        <v>94</v>
      </c>
      <c r="JUO452" s="72" t="s">
        <v>94</v>
      </c>
      <c r="JUP452" s="72" t="s">
        <v>94</v>
      </c>
      <c r="JUQ452" s="72" t="s">
        <v>94</v>
      </c>
      <c r="JUR452" s="72" t="s">
        <v>94</v>
      </c>
      <c r="JUS452" s="72" t="s">
        <v>94</v>
      </c>
      <c r="JUT452" s="72" t="s">
        <v>94</v>
      </c>
      <c r="JUU452" s="72" t="s">
        <v>94</v>
      </c>
      <c r="JUV452" s="72" t="s">
        <v>94</v>
      </c>
      <c r="JUW452" s="72" t="s">
        <v>94</v>
      </c>
      <c r="JUX452" s="72" t="s">
        <v>94</v>
      </c>
      <c r="JUY452" s="72" t="s">
        <v>94</v>
      </c>
      <c r="JUZ452" s="72" t="s">
        <v>94</v>
      </c>
      <c r="JVA452" s="72" t="s">
        <v>94</v>
      </c>
      <c r="JVB452" s="72" t="s">
        <v>94</v>
      </c>
      <c r="JVC452" s="72" t="s">
        <v>94</v>
      </c>
      <c r="JVD452" s="72" t="s">
        <v>94</v>
      </c>
      <c r="JVE452" s="72" t="s">
        <v>94</v>
      </c>
      <c r="JVF452" s="72" t="s">
        <v>94</v>
      </c>
      <c r="JVG452" s="72" t="s">
        <v>94</v>
      </c>
      <c r="JVH452" s="72" t="s">
        <v>94</v>
      </c>
      <c r="JVI452" s="72" t="s">
        <v>94</v>
      </c>
      <c r="JVJ452" s="72" t="s">
        <v>94</v>
      </c>
      <c r="JVK452" s="72" t="s">
        <v>94</v>
      </c>
      <c r="JVL452" s="72" t="s">
        <v>94</v>
      </c>
      <c r="JVM452" s="72" t="s">
        <v>94</v>
      </c>
      <c r="JVN452" s="72" t="s">
        <v>94</v>
      </c>
      <c r="JVO452" s="72" t="s">
        <v>94</v>
      </c>
      <c r="JVP452" s="72" t="s">
        <v>94</v>
      </c>
      <c r="JVQ452" s="72" t="s">
        <v>94</v>
      </c>
      <c r="JVR452" s="72" t="s">
        <v>94</v>
      </c>
      <c r="JVS452" s="72" t="s">
        <v>94</v>
      </c>
      <c r="JVT452" s="72" t="s">
        <v>94</v>
      </c>
      <c r="JVU452" s="72" t="s">
        <v>94</v>
      </c>
      <c r="JVV452" s="72" t="s">
        <v>94</v>
      </c>
      <c r="JVW452" s="72" t="s">
        <v>94</v>
      </c>
      <c r="JVX452" s="72" t="s">
        <v>94</v>
      </c>
      <c r="JVY452" s="72" t="s">
        <v>94</v>
      </c>
      <c r="JVZ452" s="72" t="s">
        <v>94</v>
      </c>
      <c r="JWA452" s="72" t="s">
        <v>94</v>
      </c>
      <c r="JWB452" s="72" t="s">
        <v>94</v>
      </c>
      <c r="JWC452" s="72" t="s">
        <v>94</v>
      </c>
      <c r="JWD452" s="72" t="s">
        <v>94</v>
      </c>
      <c r="JWE452" s="72" t="s">
        <v>94</v>
      </c>
      <c r="JWF452" s="72" t="s">
        <v>94</v>
      </c>
      <c r="JWG452" s="72" t="s">
        <v>94</v>
      </c>
      <c r="JWH452" s="72" t="s">
        <v>94</v>
      </c>
      <c r="JWI452" s="72" t="s">
        <v>94</v>
      </c>
      <c r="JWJ452" s="72" t="s">
        <v>94</v>
      </c>
      <c r="JWK452" s="72" t="s">
        <v>94</v>
      </c>
      <c r="JWL452" s="72" t="s">
        <v>94</v>
      </c>
      <c r="JWM452" s="72" t="s">
        <v>94</v>
      </c>
      <c r="JWN452" s="72" t="s">
        <v>94</v>
      </c>
      <c r="JWO452" s="72" t="s">
        <v>94</v>
      </c>
      <c r="JWP452" s="72" t="s">
        <v>94</v>
      </c>
      <c r="JWQ452" s="72" t="s">
        <v>94</v>
      </c>
      <c r="JWR452" s="72" t="s">
        <v>94</v>
      </c>
      <c r="JWS452" s="72" t="s">
        <v>94</v>
      </c>
      <c r="JWT452" s="72" t="s">
        <v>94</v>
      </c>
      <c r="JWU452" s="72" t="s">
        <v>94</v>
      </c>
      <c r="JWV452" s="72" t="s">
        <v>94</v>
      </c>
      <c r="JWW452" s="72" t="s">
        <v>94</v>
      </c>
      <c r="JWX452" s="72" t="s">
        <v>94</v>
      </c>
      <c r="JWY452" s="72" t="s">
        <v>94</v>
      </c>
      <c r="JWZ452" s="72" t="s">
        <v>94</v>
      </c>
      <c r="JXA452" s="72" t="s">
        <v>94</v>
      </c>
      <c r="JXB452" s="72" t="s">
        <v>94</v>
      </c>
      <c r="JXC452" s="72" t="s">
        <v>94</v>
      </c>
      <c r="JXD452" s="72" t="s">
        <v>94</v>
      </c>
      <c r="JXE452" s="72" t="s">
        <v>94</v>
      </c>
      <c r="JXF452" s="72" t="s">
        <v>94</v>
      </c>
      <c r="JXG452" s="72" t="s">
        <v>94</v>
      </c>
      <c r="JXH452" s="72" t="s">
        <v>94</v>
      </c>
      <c r="JXI452" s="72" t="s">
        <v>94</v>
      </c>
      <c r="JXJ452" s="72" t="s">
        <v>94</v>
      </c>
      <c r="JXK452" s="72" t="s">
        <v>94</v>
      </c>
      <c r="JXL452" s="72" t="s">
        <v>94</v>
      </c>
      <c r="JXM452" s="72" t="s">
        <v>94</v>
      </c>
      <c r="JXN452" s="72" t="s">
        <v>94</v>
      </c>
      <c r="JXO452" s="72" t="s">
        <v>94</v>
      </c>
      <c r="JXP452" s="72" t="s">
        <v>94</v>
      </c>
      <c r="JXQ452" s="72" t="s">
        <v>94</v>
      </c>
      <c r="JXR452" s="72" t="s">
        <v>94</v>
      </c>
      <c r="JXS452" s="72" t="s">
        <v>94</v>
      </c>
      <c r="JXT452" s="72" t="s">
        <v>94</v>
      </c>
      <c r="JXU452" s="72" t="s">
        <v>94</v>
      </c>
      <c r="JXV452" s="72" t="s">
        <v>94</v>
      </c>
      <c r="JXW452" s="72" t="s">
        <v>94</v>
      </c>
      <c r="JXX452" s="72" t="s">
        <v>94</v>
      </c>
      <c r="JXY452" s="72" t="s">
        <v>94</v>
      </c>
      <c r="JXZ452" s="72" t="s">
        <v>94</v>
      </c>
      <c r="JYA452" s="72" t="s">
        <v>94</v>
      </c>
      <c r="JYB452" s="72" t="s">
        <v>94</v>
      </c>
      <c r="JYC452" s="72" t="s">
        <v>94</v>
      </c>
      <c r="JYD452" s="72" t="s">
        <v>94</v>
      </c>
      <c r="JYE452" s="72" t="s">
        <v>94</v>
      </c>
      <c r="JYF452" s="72" t="s">
        <v>94</v>
      </c>
      <c r="JYG452" s="72" t="s">
        <v>94</v>
      </c>
      <c r="JYH452" s="72" t="s">
        <v>94</v>
      </c>
      <c r="JYI452" s="72" t="s">
        <v>94</v>
      </c>
      <c r="JYJ452" s="72" t="s">
        <v>94</v>
      </c>
      <c r="JYK452" s="72" t="s">
        <v>94</v>
      </c>
      <c r="JYL452" s="72" t="s">
        <v>94</v>
      </c>
      <c r="JYM452" s="72" t="s">
        <v>94</v>
      </c>
      <c r="JYN452" s="72" t="s">
        <v>94</v>
      </c>
      <c r="JYO452" s="72" t="s">
        <v>94</v>
      </c>
      <c r="JYP452" s="72" t="s">
        <v>94</v>
      </c>
      <c r="JYQ452" s="72" t="s">
        <v>94</v>
      </c>
      <c r="JYR452" s="72" t="s">
        <v>94</v>
      </c>
      <c r="JYS452" s="72" t="s">
        <v>94</v>
      </c>
      <c r="JYT452" s="72" t="s">
        <v>94</v>
      </c>
      <c r="JYU452" s="72" t="s">
        <v>94</v>
      </c>
      <c r="JYV452" s="72" t="s">
        <v>94</v>
      </c>
      <c r="JYW452" s="72" t="s">
        <v>94</v>
      </c>
      <c r="JYX452" s="72" t="s">
        <v>94</v>
      </c>
      <c r="JYY452" s="72" t="s">
        <v>94</v>
      </c>
      <c r="JYZ452" s="72" t="s">
        <v>94</v>
      </c>
      <c r="JZA452" s="72" t="s">
        <v>94</v>
      </c>
      <c r="JZB452" s="72" t="s">
        <v>94</v>
      </c>
      <c r="JZC452" s="72" t="s">
        <v>94</v>
      </c>
      <c r="JZD452" s="72" t="s">
        <v>94</v>
      </c>
      <c r="JZE452" s="72" t="s">
        <v>94</v>
      </c>
      <c r="JZF452" s="72" t="s">
        <v>94</v>
      </c>
      <c r="JZG452" s="72" t="s">
        <v>94</v>
      </c>
      <c r="JZH452" s="72" t="s">
        <v>94</v>
      </c>
      <c r="JZI452" s="72" t="s">
        <v>94</v>
      </c>
      <c r="JZJ452" s="72" t="s">
        <v>94</v>
      </c>
      <c r="JZK452" s="72" t="s">
        <v>94</v>
      </c>
      <c r="JZL452" s="72" t="s">
        <v>94</v>
      </c>
      <c r="JZM452" s="72" t="s">
        <v>94</v>
      </c>
      <c r="JZN452" s="72" t="s">
        <v>94</v>
      </c>
      <c r="JZO452" s="72" t="s">
        <v>94</v>
      </c>
      <c r="JZP452" s="72" t="s">
        <v>94</v>
      </c>
      <c r="JZQ452" s="72" t="s">
        <v>94</v>
      </c>
      <c r="JZR452" s="72" t="s">
        <v>94</v>
      </c>
      <c r="JZS452" s="72" t="s">
        <v>94</v>
      </c>
      <c r="JZT452" s="72" t="s">
        <v>94</v>
      </c>
      <c r="JZU452" s="72" t="s">
        <v>94</v>
      </c>
      <c r="JZV452" s="72" t="s">
        <v>94</v>
      </c>
      <c r="JZW452" s="72" t="s">
        <v>94</v>
      </c>
      <c r="JZX452" s="72" t="s">
        <v>94</v>
      </c>
      <c r="JZY452" s="72" t="s">
        <v>94</v>
      </c>
      <c r="JZZ452" s="72" t="s">
        <v>94</v>
      </c>
      <c r="KAA452" s="72" t="s">
        <v>94</v>
      </c>
      <c r="KAB452" s="72" t="s">
        <v>94</v>
      </c>
      <c r="KAC452" s="72" t="s">
        <v>94</v>
      </c>
      <c r="KAD452" s="72" t="s">
        <v>94</v>
      </c>
      <c r="KAE452" s="72" t="s">
        <v>94</v>
      </c>
      <c r="KAF452" s="72" t="s">
        <v>94</v>
      </c>
      <c r="KAG452" s="72" t="s">
        <v>94</v>
      </c>
      <c r="KAH452" s="72" t="s">
        <v>94</v>
      </c>
      <c r="KAI452" s="72" t="s">
        <v>94</v>
      </c>
      <c r="KAJ452" s="72" t="s">
        <v>94</v>
      </c>
      <c r="KAK452" s="72" t="s">
        <v>94</v>
      </c>
      <c r="KAL452" s="72" t="s">
        <v>94</v>
      </c>
      <c r="KAM452" s="72" t="s">
        <v>94</v>
      </c>
      <c r="KAN452" s="72" t="s">
        <v>94</v>
      </c>
      <c r="KAO452" s="72" t="s">
        <v>94</v>
      </c>
      <c r="KAP452" s="72" t="s">
        <v>94</v>
      </c>
      <c r="KAQ452" s="72" t="s">
        <v>94</v>
      </c>
      <c r="KAR452" s="72" t="s">
        <v>94</v>
      </c>
      <c r="KAS452" s="72" t="s">
        <v>94</v>
      </c>
      <c r="KAT452" s="72" t="s">
        <v>94</v>
      </c>
      <c r="KAU452" s="72" t="s">
        <v>94</v>
      </c>
      <c r="KAV452" s="72" t="s">
        <v>94</v>
      </c>
      <c r="KAW452" s="72" t="s">
        <v>94</v>
      </c>
      <c r="KAX452" s="72" t="s">
        <v>94</v>
      </c>
      <c r="KAY452" s="72" t="s">
        <v>94</v>
      </c>
      <c r="KAZ452" s="72" t="s">
        <v>94</v>
      </c>
      <c r="KBA452" s="72" t="s">
        <v>94</v>
      </c>
      <c r="KBB452" s="72" t="s">
        <v>94</v>
      </c>
      <c r="KBC452" s="72" t="s">
        <v>94</v>
      </c>
      <c r="KBD452" s="72" t="s">
        <v>94</v>
      </c>
      <c r="KBE452" s="72" t="s">
        <v>94</v>
      </c>
      <c r="KBF452" s="72" t="s">
        <v>94</v>
      </c>
      <c r="KBG452" s="72" t="s">
        <v>94</v>
      </c>
      <c r="KBH452" s="72" t="s">
        <v>94</v>
      </c>
      <c r="KBI452" s="72" t="s">
        <v>94</v>
      </c>
      <c r="KBJ452" s="72" t="s">
        <v>94</v>
      </c>
      <c r="KBK452" s="72" t="s">
        <v>94</v>
      </c>
      <c r="KBL452" s="72" t="s">
        <v>94</v>
      </c>
      <c r="KBM452" s="72" t="s">
        <v>94</v>
      </c>
      <c r="KBN452" s="72" t="s">
        <v>94</v>
      </c>
      <c r="KBO452" s="72" t="s">
        <v>94</v>
      </c>
      <c r="KBP452" s="72" t="s">
        <v>94</v>
      </c>
      <c r="KBQ452" s="72" t="s">
        <v>94</v>
      </c>
      <c r="KBR452" s="72" t="s">
        <v>94</v>
      </c>
      <c r="KBS452" s="72" t="s">
        <v>94</v>
      </c>
      <c r="KBT452" s="72" t="s">
        <v>94</v>
      </c>
      <c r="KBU452" s="72" t="s">
        <v>94</v>
      </c>
      <c r="KBV452" s="72" t="s">
        <v>94</v>
      </c>
      <c r="KBW452" s="72" t="s">
        <v>94</v>
      </c>
      <c r="KBX452" s="72" t="s">
        <v>94</v>
      </c>
      <c r="KBY452" s="72" t="s">
        <v>94</v>
      </c>
      <c r="KBZ452" s="72" t="s">
        <v>94</v>
      </c>
      <c r="KCA452" s="72" t="s">
        <v>94</v>
      </c>
      <c r="KCB452" s="72" t="s">
        <v>94</v>
      </c>
      <c r="KCC452" s="72" t="s">
        <v>94</v>
      </c>
      <c r="KCD452" s="72" t="s">
        <v>94</v>
      </c>
      <c r="KCE452" s="72" t="s">
        <v>94</v>
      </c>
      <c r="KCF452" s="72" t="s">
        <v>94</v>
      </c>
      <c r="KCG452" s="72" t="s">
        <v>94</v>
      </c>
      <c r="KCH452" s="72" t="s">
        <v>94</v>
      </c>
      <c r="KCI452" s="72" t="s">
        <v>94</v>
      </c>
      <c r="KCJ452" s="72" t="s">
        <v>94</v>
      </c>
      <c r="KCK452" s="72" t="s">
        <v>94</v>
      </c>
      <c r="KCL452" s="72" t="s">
        <v>94</v>
      </c>
      <c r="KCM452" s="72" t="s">
        <v>94</v>
      </c>
      <c r="KCN452" s="72" t="s">
        <v>94</v>
      </c>
      <c r="KCO452" s="72" t="s">
        <v>94</v>
      </c>
      <c r="KCP452" s="72" t="s">
        <v>94</v>
      </c>
      <c r="KCQ452" s="72" t="s">
        <v>94</v>
      </c>
      <c r="KCR452" s="72" t="s">
        <v>94</v>
      </c>
      <c r="KCS452" s="72" t="s">
        <v>94</v>
      </c>
      <c r="KCT452" s="72" t="s">
        <v>94</v>
      </c>
      <c r="KCU452" s="72" t="s">
        <v>94</v>
      </c>
      <c r="KCV452" s="72" t="s">
        <v>94</v>
      </c>
      <c r="KCW452" s="72" t="s">
        <v>94</v>
      </c>
      <c r="KCX452" s="72" t="s">
        <v>94</v>
      </c>
      <c r="KCY452" s="72" t="s">
        <v>94</v>
      </c>
      <c r="KCZ452" s="72" t="s">
        <v>94</v>
      </c>
      <c r="KDA452" s="72" t="s">
        <v>94</v>
      </c>
      <c r="KDB452" s="72" t="s">
        <v>94</v>
      </c>
      <c r="KDC452" s="72" t="s">
        <v>94</v>
      </c>
      <c r="KDD452" s="72" t="s">
        <v>94</v>
      </c>
      <c r="KDE452" s="72" t="s">
        <v>94</v>
      </c>
      <c r="KDF452" s="72" t="s">
        <v>94</v>
      </c>
      <c r="KDG452" s="72" t="s">
        <v>94</v>
      </c>
      <c r="KDH452" s="72" t="s">
        <v>94</v>
      </c>
      <c r="KDI452" s="72" t="s">
        <v>94</v>
      </c>
      <c r="KDJ452" s="72" t="s">
        <v>94</v>
      </c>
      <c r="KDK452" s="72" t="s">
        <v>94</v>
      </c>
      <c r="KDL452" s="72" t="s">
        <v>94</v>
      </c>
      <c r="KDM452" s="72" t="s">
        <v>94</v>
      </c>
      <c r="KDN452" s="72" t="s">
        <v>94</v>
      </c>
      <c r="KDO452" s="72" t="s">
        <v>94</v>
      </c>
      <c r="KDP452" s="72" t="s">
        <v>94</v>
      </c>
      <c r="KDQ452" s="72" t="s">
        <v>94</v>
      </c>
      <c r="KDR452" s="72" t="s">
        <v>94</v>
      </c>
      <c r="KDS452" s="72" t="s">
        <v>94</v>
      </c>
      <c r="KDT452" s="72" t="s">
        <v>94</v>
      </c>
      <c r="KDU452" s="72" t="s">
        <v>94</v>
      </c>
      <c r="KDV452" s="72" t="s">
        <v>94</v>
      </c>
      <c r="KDW452" s="72" t="s">
        <v>94</v>
      </c>
      <c r="KDX452" s="72" t="s">
        <v>94</v>
      </c>
      <c r="KDY452" s="72" t="s">
        <v>94</v>
      </c>
      <c r="KDZ452" s="72" t="s">
        <v>94</v>
      </c>
      <c r="KEA452" s="72" t="s">
        <v>94</v>
      </c>
      <c r="KEB452" s="72" t="s">
        <v>94</v>
      </c>
      <c r="KEC452" s="72" t="s">
        <v>94</v>
      </c>
      <c r="KED452" s="72" t="s">
        <v>94</v>
      </c>
      <c r="KEE452" s="72" t="s">
        <v>94</v>
      </c>
      <c r="KEF452" s="72" t="s">
        <v>94</v>
      </c>
      <c r="KEG452" s="72" t="s">
        <v>94</v>
      </c>
      <c r="KEH452" s="72" t="s">
        <v>94</v>
      </c>
      <c r="KEI452" s="72" t="s">
        <v>94</v>
      </c>
      <c r="KEJ452" s="72" t="s">
        <v>94</v>
      </c>
      <c r="KEK452" s="72" t="s">
        <v>94</v>
      </c>
      <c r="KEL452" s="72" t="s">
        <v>94</v>
      </c>
      <c r="KEM452" s="72" t="s">
        <v>94</v>
      </c>
      <c r="KEN452" s="72" t="s">
        <v>94</v>
      </c>
      <c r="KEO452" s="72" t="s">
        <v>94</v>
      </c>
      <c r="KEP452" s="72" t="s">
        <v>94</v>
      </c>
      <c r="KEQ452" s="72" t="s">
        <v>94</v>
      </c>
      <c r="KER452" s="72" t="s">
        <v>94</v>
      </c>
      <c r="KES452" s="72" t="s">
        <v>94</v>
      </c>
      <c r="KET452" s="72" t="s">
        <v>94</v>
      </c>
      <c r="KEU452" s="72" t="s">
        <v>94</v>
      </c>
      <c r="KEV452" s="72" t="s">
        <v>94</v>
      </c>
      <c r="KEW452" s="72" t="s">
        <v>94</v>
      </c>
      <c r="KEX452" s="72" t="s">
        <v>94</v>
      </c>
      <c r="KEY452" s="72" t="s">
        <v>94</v>
      </c>
      <c r="KEZ452" s="72" t="s">
        <v>94</v>
      </c>
      <c r="KFA452" s="72" t="s">
        <v>94</v>
      </c>
      <c r="KFB452" s="72" t="s">
        <v>94</v>
      </c>
      <c r="KFC452" s="72" t="s">
        <v>94</v>
      </c>
      <c r="KFD452" s="72" t="s">
        <v>94</v>
      </c>
      <c r="KFE452" s="72" t="s">
        <v>94</v>
      </c>
      <c r="KFF452" s="72" t="s">
        <v>94</v>
      </c>
      <c r="KFG452" s="72" t="s">
        <v>94</v>
      </c>
      <c r="KFH452" s="72" t="s">
        <v>94</v>
      </c>
      <c r="KFI452" s="72" t="s">
        <v>94</v>
      </c>
      <c r="KFJ452" s="72" t="s">
        <v>94</v>
      </c>
      <c r="KFK452" s="72" t="s">
        <v>94</v>
      </c>
      <c r="KFL452" s="72" t="s">
        <v>94</v>
      </c>
      <c r="KFM452" s="72" t="s">
        <v>94</v>
      </c>
      <c r="KFN452" s="72" t="s">
        <v>94</v>
      </c>
      <c r="KFO452" s="72" t="s">
        <v>94</v>
      </c>
      <c r="KFP452" s="72" t="s">
        <v>94</v>
      </c>
      <c r="KFQ452" s="72" t="s">
        <v>94</v>
      </c>
      <c r="KFR452" s="72" t="s">
        <v>94</v>
      </c>
      <c r="KFS452" s="72" t="s">
        <v>94</v>
      </c>
      <c r="KFT452" s="72" t="s">
        <v>94</v>
      </c>
      <c r="KFU452" s="72" t="s">
        <v>94</v>
      </c>
      <c r="KFV452" s="72" t="s">
        <v>94</v>
      </c>
      <c r="KFW452" s="72" t="s">
        <v>94</v>
      </c>
      <c r="KFX452" s="72" t="s">
        <v>94</v>
      </c>
      <c r="KFY452" s="72" t="s">
        <v>94</v>
      </c>
      <c r="KFZ452" s="72" t="s">
        <v>94</v>
      </c>
      <c r="KGA452" s="72" t="s">
        <v>94</v>
      </c>
      <c r="KGB452" s="72" t="s">
        <v>94</v>
      </c>
      <c r="KGC452" s="72" t="s">
        <v>94</v>
      </c>
      <c r="KGD452" s="72" t="s">
        <v>94</v>
      </c>
      <c r="KGE452" s="72" t="s">
        <v>94</v>
      </c>
      <c r="KGF452" s="72" t="s">
        <v>94</v>
      </c>
      <c r="KGG452" s="72" t="s">
        <v>94</v>
      </c>
      <c r="KGH452" s="72" t="s">
        <v>94</v>
      </c>
      <c r="KGI452" s="72" t="s">
        <v>94</v>
      </c>
      <c r="KGJ452" s="72" t="s">
        <v>94</v>
      </c>
      <c r="KGK452" s="72" t="s">
        <v>94</v>
      </c>
      <c r="KGL452" s="72" t="s">
        <v>94</v>
      </c>
      <c r="KGM452" s="72" t="s">
        <v>94</v>
      </c>
      <c r="KGN452" s="72" t="s">
        <v>94</v>
      </c>
      <c r="KGO452" s="72" t="s">
        <v>94</v>
      </c>
      <c r="KGP452" s="72" t="s">
        <v>94</v>
      </c>
      <c r="KGQ452" s="72" t="s">
        <v>94</v>
      </c>
      <c r="KGR452" s="72" t="s">
        <v>94</v>
      </c>
      <c r="KGS452" s="72" t="s">
        <v>94</v>
      </c>
      <c r="KGT452" s="72" t="s">
        <v>94</v>
      </c>
      <c r="KGU452" s="72" t="s">
        <v>94</v>
      </c>
      <c r="KGV452" s="72" t="s">
        <v>94</v>
      </c>
      <c r="KGW452" s="72" t="s">
        <v>94</v>
      </c>
      <c r="KGX452" s="72" t="s">
        <v>94</v>
      </c>
      <c r="KGY452" s="72" t="s">
        <v>94</v>
      </c>
      <c r="KGZ452" s="72" t="s">
        <v>94</v>
      </c>
      <c r="KHA452" s="72" t="s">
        <v>94</v>
      </c>
      <c r="KHB452" s="72" t="s">
        <v>94</v>
      </c>
      <c r="KHC452" s="72" t="s">
        <v>94</v>
      </c>
      <c r="KHD452" s="72" t="s">
        <v>94</v>
      </c>
      <c r="KHE452" s="72" t="s">
        <v>94</v>
      </c>
      <c r="KHF452" s="72" t="s">
        <v>94</v>
      </c>
      <c r="KHG452" s="72" t="s">
        <v>94</v>
      </c>
      <c r="KHH452" s="72" t="s">
        <v>94</v>
      </c>
      <c r="KHI452" s="72" t="s">
        <v>94</v>
      </c>
      <c r="KHJ452" s="72" t="s">
        <v>94</v>
      </c>
      <c r="KHK452" s="72" t="s">
        <v>94</v>
      </c>
      <c r="KHL452" s="72" t="s">
        <v>94</v>
      </c>
      <c r="KHM452" s="72" t="s">
        <v>94</v>
      </c>
      <c r="KHN452" s="72" t="s">
        <v>94</v>
      </c>
      <c r="KHO452" s="72" t="s">
        <v>94</v>
      </c>
      <c r="KHP452" s="72" t="s">
        <v>94</v>
      </c>
      <c r="KHQ452" s="72" t="s">
        <v>94</v>
      </c>
      <c r="KHR452" s="72" t="s">
        <v>94</v>
      </c>
      <c r="KHS452" s="72" t="s">
        <v>94</v>
      </c>
      <c r="KHT452" s="72" t="s">
        <v>94</v>
      </c>
      <c r="KHU452" s="72" t="s">
        <v>94</v>
      </c>
      <c r="KHV452" s="72" t="s">
        <v>94</v>
      </c>
      <c r="KHW452" s="72" t="s">
        <v>94</v>
      </c>
      <c r="KHX452" s="72" t="s">
        <v>94</v>
      </c>
      <c r="KHY452" s="72" t="s">
        <v>94</v>
      </c>
      <c r="KHZ452" s="72" t="s">
        <v>94</v>
      </c>
      <c r="KIA452" s="72" t="s">
        <v>94</v>
      </c>
      <c r="KIB452" s="72" t="s">
        <v>94</v>
      </c>
      <c r="KIC452" s="72" t="s">
        <v>94</v>
      </c>
      <c r="KID452" s="72" t="s">
        <v>94</v>
      </c>
      <c r="KIE452" s="72" t="s">
        <v>94</v>
      </c>
      <c r="KIF452" s="72" t="s">
        <v>94</v>
      </c>
      <c r="KIG452" s="72" t="s">
        <v>94</v>
      </c>
      <c r="KIH452" s="72" t="s">
        <v>94</v>
      </c>
      <c r="KII452" s="72" t="s">
        <v>94</v>
      </c>
      <c r="KIJ452" s="72" t="s">
        <v>94</v>
      </c>
      <c r="KIK452" s="72" t="s">
        <v>94</v>
      </c>
      <c r="KIL452" s="72" t="s">
        <v>94</v>
      </c>
      <c r="KIM452" s="72" t="s">
        <v>94</v>
      </c>
      <c r="KIN452" s="72" t="s">
        <v>94</v>
      </c>
      <c r="KIO452" s="72" t="s">
        <v>94</v>
      </c>
      <c r="KIP452" s="72" t="s">
        <v>94</v>
      </c>
      <c r="KIQ452" s="72" t="s">
        <v>94</v>
      </c>
      <c r="KIR452" s="72" t="s">
        <v>94</v>
      </c>
      <c r="KIS452" s="72" t="s">
        <v>94</v>
      </c>
      <c r="KIT452" s="72" t="s">
        <v>94</v>
      </c>
      <c r="KIU452" s="72" t="s">
        <v>94</v>
      </c>
      <c r="KIV452" s="72" t="s">
        <v>94</v>
      </c>
      <c r="KIW452" s="72" t="s">
        <v>94</v>
      </c>
      <c r="KIX452" s="72" t="s">
        <v>94</v>
      </c>
      <c r="KIY452" s="72" t="s">
        <v>94</v>
      </c>
      <c r="KIZ452" s="72" t="s">
        <v>94</v>
      </c>
      <c r="KJA452" s="72" t="s">
        <v>94</v>
      </c>
      <c r="KJB452" s="72" t="s">
        <v>94</v>
      </c>
      <c r="KJC452" s="72" t="s">
        <v>94</v>
      </c>
      <c r="KJD452" s="72" t="s">
        <v>94</v>
      </c>
      <c r="KJE452" s="72" t="s">
        <v>94</v>
      </c>
      <c r="KJF452" s="72" t="s">
        <v>94</v>
      </c>
      <c r="KJG452" s="72" t="s">
        <v>94</v>
      </c>
      <c r="KJH452" s="72" t="s">
        <v>94</v>
      </c>
      <c r="KJI452" s="72" t="s">
        <v>94</v>
      </c>
      <c r="KJJ452" s="72" t="s">
        <v>94</v>
      </c>
      <c r="KJK452" s="72" t="s">
        <v>94</v>
      </c>
      <c r="KJL452" s="72" t="s">
        <v>94</v>
      </c>
      <c r="KJM452" s="72" t="s">
        <v>94</v>
      </c>
      <c r="KJN452" s="72" t="s">
        <v>94</v>
      </c>
      <c r="KJO452" s="72" t="s">
        <v>94</v>
      </c>
      <c r="KJP452" s="72" t="s">
        <v>94</v>
      </c>
      <c r="KJQ452" s="72" t="s">
        <v>94</v>
      </c>
      <c r="KJR452" s="72" t="s">
        <v>94</v>
      </c>
      <c r="KJS452" s="72" t="s">
        <v>94</v>
      </c>
      <c r="KJT452" s="72" t="s">
        <v>94</v>
      </c>
      <c r="KJU452" s="72" t="s">
        <v>94</v>
      </c>
      <c r="KJV452" s="72" t="s">
        <v>94</v>
      </c>
      <c r="KJW452" s="72" t="s">
        <v>94</v>
      </c>
      <c r="KJX452" s="72" t="s">
        <v>94</v>
      </c>
      <c r="KJY452" s="72" t="s">
        <v>94</v>
      </c>
      <c r="KJZ452" s="72" t="s">
        <v>94</v>
      </c>
      <c r="KKA452" s="72" t="s">
        <v>94</v>
      </c>
      <c r="KKB452" s="72" t="s">
        <v>94</v>
      </c>
      <c r="KKC452" s="72" t="s">
        <v>94</v>
      </c>
      <c r="KKD452" s="72" t="s">
        <v>94</v>
      </c>
      <c r="KKE452" s="72" t="s">
        <v>94</v>
      </c>
      <c r="KKF452" s="72" t="s">
        <v>94</v>
      </c>
      <c r="KKG452" s="72" t="s">
        <v>94</v>
      </c>
      <c r="KKH452" s="72" t="s">
        <v>94</v>
      </c>
      <c r="KKI452" s="72" t="s">
        <v>94</v>
      </c>
      <c r="KKJ452" s="72" t="s">
        <v>94</v>
      </c>
      <c r="KKK452" s="72" t="s">
        <v>94</v>
      </c>
      <c r="KKL452" s="72" t="s">
        <v>94</v>
      </c>
      <c r="KKM452" s="72" t="s">
        <v>94</v>
      </c>
      <c r="KKN452" s="72" t="s">
        <v>94</v>
      </c>
      <c r="KKO452" s="72" t="s">
        <v>94</v>
      </c>
      <c r="KKP452" s="72" t="s">
        <v>94</v>
      </c>
      <c r="KKQ452" s="72" t="s">
        <v>94</v>
      </c>
      <c r="KKR452" s="72" t="s">
        <v>94</v>
      </c>
      <c r="KKS452" s="72" t="s">
        <v>94</v>
      </c>
      <c r="KKT452" s="72" t="s">
        <v>94</v>
      </c>
      <c r="KKU452" s="72" t="s">
        <v>94</v>
      </c>
      <c r="KKV452" s="72" t="s">
        <v>94</v>
      </c>
      <c r="KKW452" s="72" t="s">
        <v>94</v>
      </c>
      <c r="KKX452" s="72" t="s">
        <v>94</v>
      </c>
      <c r="KKY452" s="72" t="s">
        <v>94</v>
      </c>
      <c r="KKZ452" s="72" t="s">
        <v>94</v>
      </c>
      <c r="KLA452" s="72" t="s">
        <v>94</v>
      </c>
      <c r="KLB452" s="72" t="s">
        <v>94</v>
      </c>
      <c r="KLC452" s="72" t="s">
        <v>94</v>
      </c>
      <c r="KLD452" s="72" t="s">
        <v>94</v>
      </c>
      <c r="KLE452" s="72" t="s">
        <v>94</v>
      </c>
      <c r="KLF452" s="72" t="s">
        <v>94</v>
      </c>
      <c r="KLG452" s="72" t="s">
        <v>94</v>
      </c>
      <c r="KLH452" s="72" t="s">
        <v>94</v>
      </c>
      <c r="KLI452" s="72" t="s">
        <v>94</v>
      </c>
      <c r="KLJ452" s="72" t="s">
        <v>94</v>
      </c>
      <c r="KLK452" s="72" t="s">
        <v>94</v>
      </c>
      <c r="KLL452" s="72" t="s">
        <v>94</v>
      </c>
      <c r="KLM452" s="72" t="s">
        <v>94</v>
      </c>
      <c r="KLN452" s="72" t="s">
        <v>94</v>
      </c>
      <c r="KLO452" s="72" t="s">
        <v>94</v>
      </c>
      <c r="KLP452" s="72" t="s">
        <v>94</v>
      </c>
      <c r="KLQ452" s="72" t="s">
        <v>94</v>
      </c>
      <c r="KLR452" s="72" t="s">
        <v>94</v>
      </c>
      <c r="KLS452" s="72" t="s">
        <v>94</v>
      </c>
      <c r="KLT452" s="72" t="s">
        <v>94</v>
      </c>
      <c r="KLU452" s="72" t="s">
        <v>94</v>
      </c>
      <c r="KLV452" s="72" t="s">
        <v>94</v>
      </c>
      <c r="KLW452" s="72" t="s">
        <v>94</v>
      </c>
      <c r="KLX452" s="72" t="s">
        <v>94</v>
      </c>
      <c r="KLY452" s="72" t="s">
        <v>94</v>
      </c>
      <c r="KLZ452" s="72" t="s">
        <v>94</v>
      </c>
      <c r="KMA452" s="72" t="s">
        <v>94</v>
      </c>
      <c r="KMB452" s="72" t="s">
        <v>94</v>
      </c>
      <c r="KMC452" s="72" t="s">
        <v>94</v>
      </c>
      <c r="KMD452" s="72" t="s">
        <v>94</v>
      </c>
      <c r="KME452" s="72" t="s">
        <v>94</v>
      </c>
      <c r="KMF452" s="72" t="s">
        <v>94</v>
      </c>
      <c r="KMG452" s="72" t="s">
        <v>94</v>
      </c>
      <c r="KMH452" s="72" t="s">
        <v>94</v>
      </c>
      <c r="KMI452" s="72" t="s">
        <v>94</v>
      </c>
      <c r="KMJ452" s="72" t="s">
        <v>94</v>
      </c>
      <c r="KMK452" s="72" t="s">
        <v>94</v>
      </c>
      <c r="KML452" s="72" t="s">
        <v>94</v>
      </c>
      <c r="KMM452" s="72" t="s">
        <v>94</v>
      </c>
      <c r="KMN452" s="72" t="s">
        <v>94</v>
      </c>
      <c r="KMO452" s="72" t="s">
        <v>94</v>
      </c>
      <c r="KMP452" s="72" t="s">
        <v>94</v>
      </c>
      <c r="KMQ452" s="72" t="s">
        <v>94</v>
      </c>
      <c r="KMR452" s="72" t="s">
        <v>94</v>
      </c>
      <c r="KMS452" s="72" t="s">
        <v>94</v>
      </c>
      <c r="KMT452" s="72" t="s">
        <v>94</v>
      </c>
      <c r="KMU452" s="72" t="s">
        <v>94</v>
      </c>
      <c r="KMV452" s="72" t="s">
        <v>94</v>
      </c>
      <c r="KMW452" s="72" t="s">
        <v>94</v>
      </c>
      <c r="KMX452" s="72" t="s">
        <v>94</v>
      </c>
      <c r="KMY452" s="72" t="s">
        <v>94</v>
      </c>
      <c r="KMZ452" s="72" t="s">
        <v>94</v>
      </c>
      <c r="KNA452" s="72" t="s">
        <v>94</v>
      </c>
      <c r="KNB452" s="72" t="s">
        <v>94</v>
      </c>
      <c r="KNC452" s="72" t="s">
        <v>94</v>
      </c>
      <c r="KND452" s="72" t="s">
        <v>94</v>
      </c>
      <c r="KNE452" s="72" t="s">
        <v>94</v>
      </c>
      <c r="KNF452" s="72" t="s">
        <v>94</v>
      </c>
      <c r="KNG452" s="72" t="s">
        <v>94</v>
      </c>
      <c r="KNH452" s="72" t="s">
        <v>94</v>
      </c>
      <c r="KNI452" s="72" t="s">
        <v>94</v>
      </c>
      <c r="KNJ452" s="72" t="s">
        <v>94</v>
      </c>
      <c r="KNK452" s="72" t="s">
        <v>94</v>
      </c>
      <c r="KNL452" s="72" t="s">
        <v>94</v>
      </c>
      <c r="KNM452" s="72" t="s">
        <v>94</v>
      </c>
      <c r="KNN452" s="72" t="s">
        <v>94</v>
      </c>
      <c r="KNO452" s="72" t="s">
        <v>94</v>
      </c>
      <c r="KNP452" s="72" t="s">
        <v>94</v>
      </c>
      <c r="KNQ452" s="72" t="s">
        <v>94</v>
      </c>
      <c r="KNR452" s="72" t="s">
        <v>94</v>
      </c>
      <c r="KNS452" s="72" t="s">
        <v>94</v>
      </c>
      <c r="KNT452" s="72" t="s">
        <v>94</v>
      </c>
      <c r="KNU452" s="72" t="s">
        <v>94</v>
      </c>
      <c r="KNV452" s="72" t="s">
        <v>94</v>
      </c>
      <c r="KNW452" s="72" t="s">
        <v>94</v>
      </c>
      <c r="KNX452" s="72" t="s">
        <v>94</v>
      </c>
      <c r="KNY452" s="72" t="s">
        <v>94</v>
      </c>
      <c r="KNZ452" s="72" t="s">
        <v>94</v>
      </c>
      <c r="KOA452" s="72" t="s">
        <v>94</v>
      </c>
      <c r="KOB452" s="72" t="s">
        <v>94</v>
      </c>
      <c r="KOC452" s="72" t="s">
        <v>94</v>
      </c>
      <c r="KOD452" s="72" t="s">
        <v>94</v>
      </c>
      <c r="KOE452" s="72" t="s">
        <v>94</v>
      </c>
      <c r="KOF452" s="72" t="s">
        <v>94</v>
      </c>
      <c r="KOG452" s="72" t="s">
        <v>94</v>
      </c>
      <c r="KOH452" s="72" t="s">
        <v>94</v>
      </c>
      <c r="KOI452" s="72" t="s">
        <v>94</v>
      </c>
      <c r="KOJ452" s="72" t="s">
        <v>94</v>
      </c>
      <c r="KOK452" s="72" t="s">
        <v>94</v>
      </c>
      <c r="KOL452" s="72" t="s">
        <v>94</v>
      </c>
      <c r="KOM452" s="72" t="s">
        <v>94</v>
      </c>
      <c r="KON452" s="72" t="s">
        <v>94</v>
      </c>
      <c r="KOO452" s="72" t="s">
        <v>94</v>
      </c>
      <c r="KOP452" s="72" t="s">
        <v>94</v>
      </c>
      <c r="KOQ452" s="72" t="s">
        <v>94</v>
      </c>
      <c r="KOR452" s="72" t="s">
        <v>94</v>
      </c>
      <c r="KOS452" s="72" t="s">
        <v>94</v>
      </c>
      <c r="KOT452" s="72" t="s">
        <v>94</v>
      </c>
      <c r="KOU452" s="72" t="s">
        <v>94</v>
      </c>
      <c r="KOV452" s="72" t="s">
        <v>94</v>
      </c>
      <c r="KOW452" s="72" t="s">
        <v>94</v>
      </c>
      <c r="KOX452" s="72" t="s">
        <v>94</v>
      </c>
      <c r="KOY452" s="72" t="s">
        <v>94</v>
      </c>
      <c r="KOZ452" s="72" t="s">
        <v>94</v>
      </c>
      <c r="KPA452" s="72" t="s">
        <v>94</v>
      </c>
      <c r="KPB452" s="72" t="s">
        <v>94</v>
      </c>
      <c r="KPC452" s="72" t="s">
        <v>94</v>
      </c>
      <c r="KPD452" s="72" t="s">
        <v>94</v>
      </c>
      <c r="KPE452" s="72" t="s">
        <v>94</v>
      </c>
      <c r="KPF452" s="72" t="s">
        <v>94</v>
      </c>
      <c r="KPG452" s="72" t="s">
        <v>94</v>
      </c>
      <c r="KPH452" s="72" t="s">
        <v>94</v>
      </c>
      <c r="KPI452" s="72" t="s">
        <v>94</v>
      </c>
      <c r="KPJ452" s="72" t="s">
        <v>94</v>
      </c>
      <c r="KPK452" s="72" t="s">
        <v>94</v>
      </c>
      <c r="KPL452" s="72" t="s">
        <v>94</v>
      </c>
      <c r="KPM452" s="72" t="s">
        <v>94</v>
      </c>
      <c r="KPN452" s="72" t="s">
        <v>94</v>
      </c>
      <c r="KPO452" s="72" t="s">
        <v>94</v>
      </c>
      <c r="KPP452" s="72" t="s">
        <v>94</v>
      </c>
      <c r="KPQ452" s="72" t="s">
        <v>94</v>
      </c>
      <c r="KPR452" s="72" t="s">
        <v>94</v>
      </c>
      <c r="KPS452" s="72" t="s">
        <v>94</v>
      </c>
      <c r="KPT452" s="72" t="s">
        <v>94</v>
      </c>
      <c r="KPU452" s="72" t="s">
        <v>94</v>
      </c>
      <c r="KPV452" s="72" t="s">
        <v>94</v>
      </c>
      <c r="KPW452" s="72" t="s">
        <v>94</v>
      </c>
      <c r="KPX452" s="72" t="s">
        <v>94</v>
      </c>
      <c r="KPY452" s="72" t="s">
        <v>94</v>
      </c>
      <c r="KPZ452" s="72" t="s">
        <v>94</v>
      </c>
      <c r="KQA452" s="72" t="s">
        <v>94</v>
      </c>
      <c r="KQB452" s="72" t="s">
        <v>94</v>
      </c>
      <c r="KQC452" s="72" t="s">
        <v>94</v>
      </c>
      <c r="KQD452" s="72" t="s">
        <v>94</v>
      </c>
      <c r="KQE452" s="72" t="s">
        <v>94</v>
      </c>
      <c r="KQF452" s="72" t="s">
        <v>94</v>
      </c>
      <c r="KQG452" s="72" t="s">
        <v>94</v>
      </c>
      <c r="KQH452" s="72" t="s">
        <v>94</v>
      </c>
      <c r="KQI452" s="72" t="s">
        <v>94</v>
      </c>
      <c r="KQJ452" s="72" t="s">
        <v>94</v>
      </c>
      <c r="KQK452" s="72" t="s">
        <v>94</v>
      </c>
      <c r="KQL452" s="72" t="s">
        <v>94</v>
      </c>
      <c r="KQM452" s="72" t="s">
        <v>94</v>
      </c>
      <c r="KQN452" s="72" t="s">
        <v>94</v>
      </c>
      <c r="KQO452" s="72" t="s">
        <v>94</v>
      </c>
      <c r="KQP452" s="72" t="s">
        <v>94</v>
      </c>
      <c r="KQQ452" s="72" t="s">
        <v>94</v>
      </c>
      <c r="KQR452" s="72" t="s">
        <v>94</v>
      </c>
      <c r="KQS452" s="72" t="s">
        <v>94</v>
      </c>
      <c r="KQT452" s="72" t="s">
        <v>94</v>
      </c>
      <c r="KQU452" s="72" t="s">
        <v>94</v>
      </c>
      <c r="KQV452" s="72" t="s">
        <v>94</v>
      </c>
      <c r="KQW452" s="72" t="s">
        <v>94</v>
      </c>
      <c r="KQX452" s="72" t="s">
        <v>94</v>
      </c>
      <c r="KQY452" s="72" t="s">
        <v>94</v>
      </c>
      <c r="KQZ452" s="72" t="s">
        <v>94</v>
      </c>
      <c r="KRA452" s="72" t="s">
        <v>94</v>
      </c>
      <c r="KRB452" s="72" t="s">
        <v>94</v>
      </c>
      <c r="KRC452" s="72" t="s">
        <v>94</v>
      </c>
      <c r="KRD452" s="72" t="s">
        <v>94</v>
      </c>
      <c r="KRE452" s="72" t="s">
        <v>94</v>
      </c>
      <c r="KRF452" s="72" t="s">
        <v>94</v>
      </c>
      <c r="KRG452" s="72" t="s">
        <v>94</v>
      </c>
      <c r="KRH452" s="72" t="s">
        <v>94</v>
      </c>
      <c r="KRI452" s="72" t="s">
        <v>94</v>
      </c>
      <c r="KRJ452" s="72" t="s">
        <v>94</v>
      </c>
      <c r="KRK452" s="72" t="s">
        <v>94</v>
      </c>
      <c r="KRL452" s="72" t="s">
        <v>94</v>
      </c>
      <c r="KRM452" s="72" t="s">
        <v>94</v>
      </c>
      <c r="KRN452" s="72" t="s">
        <v>94</v>
      </c>
      <c r="KRO452" s="72" t="s">
        <v>94</v>
      </c>
      <c r="KRP452" s="72" t="s">
        <v>94</v>
      </c>
      <c r="KRQ452" s="72" t="s">
        <v>94</v>
      </c>
      <c r="KRR452" s="72" t="s">
        <v>94</v>
      </c>
      <c r="KRS452" s="72" t="s">
        <v>94</v>
      </c>
      <c r="KRT452" s="72" t="s">
        <v>94</v>
      </c>
      <c r="KRU452" s="72" t="s">
        <v>94</v>
      </c>
      <c r="KRV452" s="72" t="s">
        <v>94</v>
      </c>
      <c r="KRW452" s="72" t="s">
        <v>94</v>
      </c>
      <c r="KRX452" s="72" t="s">
        <v>94</v>
      </c>
      <c r="KRY452" s="72" t="s">
        <v>94</v>
      </c>
      <c r="KRZ452" s="72" t="s">
        <v>94</v>
      </c>
      <c r="KSA452" s="72" t="s">
        <v>94</v>
      </c>
      <c r="KSB452" s="72" t="s">
        <v>94</v>
      </c>
      <c r="KSC452" s="72" t="s">
        <v>94</v>
      </c>
      <c r="KSD452" s="72" t="s">
        <v>94</v>
      </c>
      <c r="KSE452" s="72" t="s">
        <v>94</v>
      </c>
      <c r="KSF452" s="72" t="s">
        <v>94</v>
      </c>
      <c r="KSG452" s="72" t="s">
        <v>94</v>
      </c>
      <c r="KSH452" s="72" t="s">
        <v>94</v>
      </c>
      <c r="KSI452" s="72" t="s">
        <v>94</v>
      </c>
      <c r="KSJ452" s="72" t="s">
        <v>94</v>
      </c>
      <c r="KSK452" s="72" t="s">
        <v>94</v>
      </c>
      <c r="KSL452" s="72" t="s">
        <v>94</v>
      </c>
      <c r="KSM452" s="72" t="s">
        <v>94</v>
      </c>
      <c r="KSN452" s="72" t="s">
        <v>94</v>
      </c>
      <c r="KSO452" s="72" t="s">
        <v>94</v>
      </c>
      <c r="KSP452" s="72" t="s">
        <v>94</v>
      </c>
      <c r="KSQ452" s="72" t="s">
        <v>94</v>
      </c>
      <c r="KSR452" s="72" t="s">
        <v>94</v>
      </c>
      <c r="KSS452" s="72" t="s">
        <v>94</v>
      </c>
      <c r="KST452" s="72" t="s">
        <v>94</v>
      </c>
      <c r="KSU452" s="72" t="s">
        <v>94</v>
      </c>
      <c r="KSV452" s="72" t="s">
        <v>94</v>
      </c>
      <c r="KSW452" s="72" t="s">
        <v>94</v>
      </c>
      <c r="KSX452" s="72" t="s">
        <v>94</v>
      </c>
      <c r="KSY452" s="72" t="s">
        <v>94</v>
      </c>
      <c r="KSZ452" s="72" t="s">
        <v>94</v>
      </c>
      <c r="KTA452" s="72" t="s">
        <v>94</v>
      </c>
      <c r="KTB452" s="72" t="s">
        <v>94</v>
      </c>
      <c r="KTC452" s="72" t="s">
        <v>94</v>
      </c>
      <c r="KTD452" s="72" t="s">
        <v>94</v>
      </c>
      <c r="KTE452" s="72" t="s">
        <v>94</v>
      </c>
      <c r="KTF452" s="72" t="s">
        <v>94</v>
      </c>
      <c r="KTG452" s="72" t="s">
        <v>94</v>
      </c>
      <c r="KTH452" s="72" t="s">
        <v>94</v>
      </c>
      <c r="KTI452" s="72" t="s">
        <v>94</v>
      </c>
      <c r="KTJ452" s="72" t="s">
        <v>94</v>
      </c>
      <c r="KTK452" s="72" t="s">
        <v>94</v>
      </c>
      <c r="KTL452" s="72" t="s">
        <v>94</v>
      </c>
      <c r="KTM452" s="72" t="s">
        <v>94</v>
      </c>
      <c r="KTN452" s="72" t="s">
        <v>94</v>
      </c>
      <c r="KTO452" s="72" t="s">
        <v>94</v>
      </c>
      <c r="KTP452" s="72" t="s">
        <v>94</v>
      </c>
      <c r="KTQ452" s="72" t="s">
        <v>94</v>
      </c>
      <c r="KTR452" s="72" t="s">
        <v>94</v>
      </c>
      <c r="KTS452" s="72" t="s">
        <v>94</v>
      </c>
      <c r="KTT452" s="72" t="s">
        <v>94</v>
      </c>
      <c r="KTU452" s="72" t="s">
        <v>94</v>
      </c>
      <c r="KTV452" s="72" t="s">
        <v>94</v>
      </c>
      <c r="KTW452" s="72" t="s">
        <v>94</v>
      </c>
      <c r="KTX452" s="72" t="s">
        <v>94</v>
      </c>
      <c r="KTY452" s="72" t="s">
        <v>94</v>
      </c>
      <c r="KTZ452" s="72" t="s">
        <v>94</v>
      </c>
      <c r="KUA452" s="72" t="s">
        <v>94</v>
      </c>
      <c r="KUB452" s="72" t="s">
        <v>94</v>
      </c>
      <c r="KUC452" s="72" t="s">
        <v>94</v>
      </c>
      <c r="KUD452" s="72" t="s">
        <v>94</v>
      </c>
      <c r="KUE452" s="72" t="s">
        <v>94</v>
      </c>
      <c r="KUF452" s="72" t="s">
        <v>94</v>
      </c>
      <c r="KUG452" s="72" t="s">
        <v>94</v>
      </c>
      <c r="KUH452" s="72" t="s">
        <v>94</v>
      </c>
      <c r="KUI452" s="72" t="s">
        <v>94</v>
      </c>
      <c r="KUJ452" s="72" t="s">
        <v>94</v>
      </c>
      <c r="KUK452" s="72" t="s">
        <v>94</v>
      </c>
      <c r="KUL452" s="72" t="s">
        <v>94</v>
      </c>
      <c r="KUM452" s="72" t="s">
        <v>94</v>
      </c>
      <c r="KUN452" s="72" t="s">
        <v>94</v>
      </c>
      <c r="KUO452" s="72" t="s">
        <v>94</v>
      </c>
      <c r="KUP452" s="72" t="s">
        <v>94</v>
      </c>
      <c r="KUQ452" s="72" t="s">
        <v>94</v>
      </c>
      <c r="KUR452" s="72" t="s">
        <v>94</v>
      </c>
      <c r="KUS452" s="72" t="s">
        <v>94</v>
      </c>
      <c r="KUT452" s="72" t="s">
        <v>94</v>
      </c>
      <c r="KUU452" s="72" t="s">
        <v>94</v>
      </c>
      <c r="KUV452" s="72" t="s">
        <v>94</v>
      </c>
      <c r="KUW452" s="72" t="s">
        <v>94</v>
      </c>
      <c r="KUX452" s="72" t="s">
        <v>94</v>
      </c>
      <c r="KUY452" s="72" t="s">
        <v>94</v>
      </c>
      <c r="KUZ452" s="72" t="s">
        <v>94</v>
      </c>
      <c r="KVA452" s="72" t="s">
        <v>94</v>
      </c>
      <c r="KVB452" s="72" t="s">
        <v>94</v>
      </c>
      <c r="KVC452" s="72" t="s">
        <v>94</v>
      </c>
      <c r="KVD452" s="72" t="s">
        <v>94</v>
      </c>
      <c r="KVE452" s="72" t="s">
        <v>94</v>
      </c>
      <c r="KVF452" s="72" t="s">
        <v>94</v>
      </c>
      <c r="KVG452" s="72" t="s">
        <v>94</v>
      </c>
      <c r="KVH452" s="72" t="s">
        <v>94</v>
      </c>
      <c r="KVI452" s="72" t="s">
        <v>94</v>
      </c>
      <c r="KVJ452" s="72" t="s">
        <v>94</v>
      </c>
      <c r="KVK452" s="72" t="s">
        <v>94</v>
      </c>
      <c r="KVL452" s="72" t="s">
        <v>94</v>
      </c>
      <c r="KVM452" s="72" t="s">
        <v>94</v>
      </c>
      <c r="KVN452" s="72" t="s">
        <v>94</v>
      </c>
      <c r="KVO452" s="72" t="s">
        <v>94</v>
      </c>
      <c r="KVP452" s="72" t="s">
        <v>94</v>
      </c>
      <c r="KVQ452" s="72" t="s">
        <v>94</v>
      </c>
      <c r="KVR452" s="72" t="s">
        <v>94</v>
      </c>
      <c r="KVS452" s="72" t="s">
        <v>94</v>
      </c>
      <c r="KVT452" s="72" t="s">
        <v>94</v>
      </c>
      <c r="KVU452" s="72" t="s">
        <v>94</v>
      </c>
      <c r="KVV452" s="72" t="s">
        <v>94</v>
      </c>
      <c r="KVW452" s="72" t="s">
        <v>94</v>
      </c>
      <c r="KVX452" s="72" t="s">
        <v>94</v>
      </c>
      <c r="KVY452" s="72" t="s">
        <v>94</v>
      </c>
      <c r="KVZ452" s="72" t="s">
        <v>94</v>
      </c>
      <c r="KWA452" s="72" t="s">
        <v>94</v>
      </c>
      <c r="KWB452" s="72" t="s">
        <v>94</v>
      </c>
      <c r="KWC452" s="72" t="s">
        <v>94</v>
      </c>
      <c r="KWD452" s="72" t="s">
        <v>94</v>
      </c>
      <c r="KWE452" s="72" t="s">
        <v>94</v>
      </c>
      <c r="KWF452" s="72" t="s">
        <v>94</v>
      </c>
      <c r="KWG452" s="72" t="s">
        <v>94</v>
      </c>
      <c r="KWH452" s="72" t="s">
        <v>94</v>
      </c>
      <c r="KWI452" s="72" t="s">
        <v>94</v>
      </c>
      <c r="KWJ452" s="72" t="s">
        <v>94</v>
      </c>
      <c r="KWK452" s="72" t="s">
        <v>94</v>
      </c>
      <c r="KWL452" s="72" t="s">
        <v>94</v>
      </c>
      <c r="KWM452" s="72" t="s">
        <v>94</v>
      </c>
      <c r="KWN452" s="72" t="s">
        <v>94</v>
      </c>
      <c r="KWO452" s="72" t="s">
        <v>94</v>
      </c>
      <c r="KWP452" s="72" t="s">
        <v>94</v>
      </c>
      <c r="KWQ452" s="72" t="s">
        <v>94</v>
      </c>
      <c r="KWR452" s="72" t="s">
        <v>94</v>
      </c>
      <c r="KWS452" s="72" t="s">
        <v>94</v>
      </c>
      <c r="KWT452" s="72" t="s">
        <v>94</v>
      </c>
      <c r="KWU452" s="72" t="s">
        <v>94</v>
      </c>
      <c r="KWV452" s="72" t="s">
        <v>94</v>
      </c>
      <c r="KWW452" s="72" t="s">
        <v>94</v>
      </c>
      <c r="KWX452" s="72" t="s">
        <v>94</v>
      </c>
      <c r="KWY452" s="72" t="s">
        <v>94</v>
      </c>
      <c r="KWZ452" s="72" t="s">
        <v>94</v>
      </c>
      <c r="KXA452" s="72" t="s">
        <v>94</v>
      </c>
      <c r="KXB452" s="72" t="s">
        <v>94</v>
      </c>
      <c r="KXC452" s="72" t="s">
        <v>94</v>
      </c>
      <c r="KXD452" s="72" t="s">
        <v>94</v>
      </c>
      <c r="KXE452" s="72" t="s">
        <v>94</v>
      </c>
      <c r="KXF452" s="72" t="s">
        <v>94</v>
      </c>
      <c r="KXG452" s="72" t="s">
        <v>94</v>
      </c>
      <c r="KXH452" s="72" t="s">
        <v>94</v>
      </c>
      <c r="KXI452" s="72" t="s">
        <v>94</v>
      </c>
      <c r="KXJ452" s="72" t="s">
        <v>94</v>
      </c>
      <c r="KXK452" s="72" t="s">
        <v>94</v>
      </c>
      <c r="KXL452" s="72" t="s">
        <v>94</v>
      </c>
      <c r="KXM452" s="72" t="s">
        <v>94</v>
      </c>
      <c r="KXN452" s="72" t="s">
        <v>94</v>
      </c>
      <c r="KXO452" s="72" t="s">
        <v>94</v>
      </c>
      <c r="KXP452" s="72" t="s">
        <v>94</v>
      </c>
      <c r="KXQ452" s="72" t="s">
        <v>94</v>
      </c>
      <c r="KXR452" s="72" t="s">
        <v>94</v>
      </c>
      <c r="KXS452" s="72" t="s">
        <v>94</v>
      </c>
      <c r="KXT452" s="72" t="s">
        <v>94</v>
      </c>
      <c r="KXU452" s="72" t="s">
        <v>94</v>
      </c>
      <c r="KXV452" s="72" t="s">
        <v>94</v>
      </c>
      <c r="KXW452" s="72" t="s">
        <v>94</v>
      </c>
      <c r="KXX452" s="72" t="s">
        <v>94</v>
      </c>
      <c r="KXY452" s="72" t="s">
        <v>94</v>
      </c>
      <c r="KXZ452" s="72" t="s">
        <v>94</v>
      </c>
      <c r="KYA452" s="72" t="s">
        <v>94</v>
      </c>
      <c r="KYB452" s="72" t="s">
        <v>94</v>
      </c>
      <c r="KYC452" s="72" t="s">
        <v>94</v>
      </c>
      <c r="KYD452" s="72" t="s">
        <v>94</v>
      </c>
      <c r="KYE452" s="72" t="s">
        <v>94</v>
      </c>
      <c r="KYF452" s="72" t="s">
        <v>94</v>
      </c>
      <c r="KYG452" s="72" t="s">
        <v>94</v>
      </c>
      <c r="KYH452" s="72" t="s">
        <v>94</v>
      </c>
      <c r="KYI452" s="72" t="s">
        <v>94</v>
      </c>
      <c r="KYJ452" s="72" t="s">
        <v>94</v>
      </c>
      <c r="KYK452" s="72" t="s">
        <v>94</v>
      </c>
      <c r="KYL452" s="72" t="s">
        <v>94</v>
      </c>
      <c r="KYM452" s="72" t="s">
        <v>94</v>
      </c>
      <c r="KYN452" s="72" t="s">
        <v>94</v>
      </c>
      <c r="KYO452" s="72" t="s">
        <v>94</v>
      </c>
      <c r="KYP452" s="72" t="s">
        <v>94</v>
      </c>
      <c r="KYQ452" s="72" t="s">
        <v>94</v>
      </c>
      <c r="KYR452" s="72" t="s">
        <v>94</v>
      </c>
      <c r="KYS452" s="72" t="s">
        <v>94</v>
      </c>
      <c r="KYT452" s="72" t="s">
        <v>94</v>
      </c>
      <c r="KYU452" s="72" t="s">
        <v>94</v>
      </c>
      <c r="KYV452" s="72" t="s">
        <v>94</v>
      </c>
      <c r="KYW452" s="72" t="s">
        <v>94</v>
      </c>
      <c r="KYX452" s="72" t="s">
        <v>94</v>
      </c>
      <c r="KYY452" s="72" t="s">
        <v>94</v>
      </c>
      <c r="KYZ452" s="72" t="s">
        <v>94</v>
      </c>
      <c r="KZA452" s="72" t="s">
        <v>94</v>
      </c>
      <c r="KZB452" s="72" t="s">
        <v>94</v>
      </c>
      <c r="KZC452" s="72" t="s">
        <v>94</v>
      </c>
      <c r="KZD452" s="72" t="s">
        <v>94</v>
      </c>
      <c r="KZE452" s="72" t="s">
        <v>94</v>
      </c>
      <c r="KZF452" s="72" t="s">
        <v>94</v>
      </c>
      <c r="KZG452" s="72" t="s">
        <v>94</v>
      </c>
      <c r="KZH452" s="72" t="s">
        <v>94</v>
      </c>
      <c r="KZI452" s="72" t="s">
        <v>94</v>
      </c>
      <c r="KZJ452" s="72" t="s">
        <v>94</v>
      </c>
      <c r="KZK452" s="72" t="s">
        <v>94</v>
      </c>
      <c r="KZL452" s="72" t="s">
        <v>94</v>
      </c>
      <c r="KZM452" s="72" t="s">
        <v>94</v>
      </c>
      <c r="KZN452" s="72" t="s">
        <v>94</v>
      </c>
      <c r="KZO452" s="72" t="s">
        <v>94</v>
      </c>
      <c r="KZP452" s="72" t="s">
        <v>94</v>
      </c>
      <c r="KZQ452" s="72" t="s">
        <v>94</v>
      </c>
      <c r="KZR452" s="72" t="s">
        <v>94</v>
      </c>
      <c r="KZS452" s="72" t="s">
        <v>94</v>
      </c>
      <c r="KZT452" s="72" t="s">
        <v>94</v>
      </c>
      <c r="KZU452" s="72" t="s">
        <v>94</v>
      </c>
      <c r="KZV452" s="72" t="s">
        <v>94</v>
      </c>
      <c r="KZW452" s="72" t="s">
        <v>94</v>
      </c>
      <c r="KZX452" s="72" t="s">
        <v>94</v>
      </c>
      <c r="KZY452" s="72" t="s">
        <v>94</v>
      </c>
      <c r="KZZ452" s="72" t="s">
        <v>94</v>
      </c>
      <c r="LAA452" s="72" t="s">
        <v>94</v>
      </c>
      <c r="LAB452" s="72" t="s">
        <v>94</v>
      </c>
      <c r="LAC452" s="72" t="s">
        <v>94</v>
      </c>
      <c r="LAD452" s="72" t="s">
        <v>94</v>
      </c>
      <c r="LAE452" s="72" t="s">
        <v>94</v>
      </c>
      <c r="LAF452" s="72" t="s">
        <v>94</v>
      </c>
      <c r="LAG452" s="72" t="s">
        <v>94</v>
      </c>
      <c r="LAH452" s="72" t="s">
        <v>94</v>
      </c>
      <c r="LAI452" s="72" t="s">
        <v>94</v>
      </c>
      <c r="LAJ452" s="72" t="s">
        <v>94</v>
      </c>
      <c r="LAK452" s="72" t="s">
        <v>94</v>
      </c>
      <c r="LAL452" s="72" t="s">
        <v>94</v>
      </c>
      <c r="LAM452" s="72" t="s">
        <v>94</v>
      </c>
      <c r="LAN452" s="72" t="s">
        <v>94</v>
      </c>
      <c r="LAO452" s="72" t="s">
        <v>94</v>
      </c>
      <c r="LAP452" s="72" t="s">
        <v>94</v>
      </c>
      <c r="LAQ452" s="72" t="s">
        <v>94</v>
      </c>
      <c r="LAR452" s="72" t="s">
        <v>94</v>
      </c>
      <c r="LAS452" s="72" t="s">
        <v>94</v>
      </c>
      <c r="LAT452" s="72" t="s">
        <v>94</v>
      </c>
      <c r="LAU452" s="72" t="s">
        <v>94</v>
      </c>
      <c r="LAV452" s="72" t="s">
        <v>94</v>
      </c>
      <c r="LAW452" s="72" t="s">
        <v>94</v>
      </c>
      <c r="LAX452" s="72" t="s">
        <v>94</v>
      </c>
      <c r="LAY452" s="72" t="s">
        <v>94</v>
      </c>
      <c r="LAZ452" s="72" t="s">
        <v>94</v>
      </c>
      <c r="LBA452" s="72" t="s">
        <v>94</v>
      </c>
      <c r="LBB452" s="72" t="s">
        <v>94</v>
      </c>
      <c r="LBC452" s="72" t="s">
        <v>94</v>
      </c>
      <c r="LBD452" s="72" t="s">
        <v>94</v>
      </c>
      <c r="LBE452" s="72" t="s">
        <v>94</v>
      </c>
      <c r="LBF452" s="72" t="s">
        <v>94</v>
      </c>
      <c r="LBG452" s="72" t="s">
        <v>94</v>
      </c>
      <c r="LBH452" s="72" t="s">
        <v>94</v>
      </c>
      <c r="LBI452" s="72" t="s">
        <v>94</v>
      </c>
      <c r="LBJ452" s="72" t="s">
        <v>94</v>
      </c>
      <c r="LBK452" s="72" t="s">
        <v>94</v>
      </c>
      <c r="LBL452" s="72" t="s">
        <v>94</v>
      </c>
      <c r="LBM452" s="72" t="s">
        <v>94</v>
      </c>
      <c r="LBN452" s="72" t="s">
        <v>94</v>
      </c>
      <c r="LBO452" s="72" t="s">
        <v>94</v>
      </c>
      <c r="LBP452" s="72" t="s">
        <v>94</v>
      </c>
      <c r="LBQ452" s="72" t="s">
        <v>94</v>
      </c>
      <c r="LBR452" s="72" t="s">
        <v>94</v>
      </c>
      <c r="LBS452" s="72" t="s">
        <v>94</v>
      </c>
      <c r="LBT452" s="72" t="s">
        <v>94</v>
      </c>
      <c r="LBU452" s="72" t="s">
        <v>94</v>
      </c>
      <c r="LBV452" s="72" t="s">
        <v>94</v>
      </c>
      <c r="LBW452" s="72" t="s">
        <v>94</v>
      </c>
      <c r="LBX452" s="72" t="s">
        <v>94</v>
      </c>
      <c r="LBY452" s="72" t="s">
        <v>94</v>
      </c>
      <c r="LBZ452" s="72" t="s">
        <v>94</v>
      </c>
      <c r="LCA452" s="72" t="s">
        <v>94</v>
      </c>
      <c r="LCB452" s="72" t="s">
        <v>94</v>
      </c>
      <c r="LCC452" s="72" t="s">
        <v>94</v>
      </c>
      <c r="LCD452" s="72" t="s">
        <v>94</v>
      </c>
      <c r="LCE452" s="72" t="s">
        <v>94</v>
      </c>
      <c r="LCF452" s="72" t="s">
        <v>94</v>
      </c>
      <c r="LCG452" s="72" t="s">
        <v>94</v>
      </c>
      <c r="LCH452" s="72" t="s">
        <v>94</v>
      </c>
      <c r="LCI452" s="72" t="s">
        <v>94</v>
      </c>
      <c r="LCJ452" s="72" t="s">
        <v>94</v>
      </c>
      <c r="LCK452" s="72" t="s">
        <v>94</v>
      </c>
      <c r="LCL452" s="72" t="s">
        <v>94</v>
      </c>
      <c r="LCM452" s="72" t="s">
        <v>94</v>
      </c>
      <c r="LCN452" s="72" t="s">
        <v>94</v>
      </c>
      <c r="LCO452" s="72" t="s">
        <v>94</v>
      </c>
      <c r="LCP452" s="72" t="s">
        <v>94</v>
      </c>
      <c r="LCQ452" s="72" t="s">
        <v>94</v>
      </c>
      <c r="LCR452" s="72" t="s">
        <v>94</v>
      </c>
      <c r="LCS452" s="72" t="s">
        <v>94</v>
      </c>
      <c r="LCT452" s="72" t="s">
        <v>94</v>
      </c>
      <c r="LCU452" s="72" t="s">
        <v>94</v>
      </c>
      <c r="LCV452" s="72" t="s">
        <v>94</v>
      </c>
      <c r="LCW452" s="72" t="s">
        <v>94</v>
      </c>
      <c r="LCX452" s="72" t="s">
        <v>94</v>
      </c>
      <c r="LCY452" s="72" t="s">
        <v>94</v>
      </c>
      <c r="LCZ452" s="72" t="s">
        <v>94</v>
      </c>
      <c r="LDA452" s="72" t="s">
        <v>94</v>
      </c>
      <c r="LDB452" s="72" t="s">
        <v>94</v>
      </c>
      <c r="LDC452" s="72" t="s">
        <v>94</v>
      </c>
      <c r="LDD452" s="72" t="s">
        <v>94</v>
      </c>
      <c r="LDE452" s="72" t="s">
        <v>94</v>
      </c>
      <c r="LDF452" s="72" t="s">
        <v>94</v>
      </c>
      <c r="LDG452" s="72" t="s">
        <v>94</v>
      </c>
      <c r="LDH452" s="72" t="s">
        <v>94</v>
      </c>
      <c r="LDI452" s="72" t="s">
        <v>94</v>
      </c>
      <c r="LDJ452" s="72" t="s">
        <v>94</v>
      </c>
      <c r="LDK452" s="72" t="s">
        <v>94</v>
      </c>
      <c r="LDL452" s="72" t="s">
        <v>94</v>
      </c>
      <c r="LDM452" s="72" t="s">
        <v>94</v>
      </c>
      <c r="LDN452" s="72" t="s">
        <v>94</v>
      </c>
      <c r="LDO452" s="72" t="s">
        <v>94</v>
      </c>
      <c r="LDP452" s="72" t="s">
        <v>94</v>
      </c>
      <c r="LDQ452" s="72" t="s">
        <v>94</v>
      </c>
      <c r="LDR452" s="72" t="s">
        <v>94</v>
      </c>
      <c r="LDS452" s="72" t="s">
        <v>94</v>
      </c>
      <c r="LDT452" s="72" t="s">
        <v>94</v>
      </c>
      <c r="LDU452" s="72" t="s">
        <v>94</v>
      </c>
      <c r="LDV452" s="72" t="s">
        <v>94</v>
      </c>
      <c r="LDW452" s="72" t="s">
        <v>94</v>
      </c>
      <c r="LDX452" s="72" t="s">
        <v>94</v>
      </c>
      <c r="LDY452" s="72" t="s">
        <v>94</v>
      </c>
      <c r="LDZ452" s="72" t="s">
        <v>94</v>
      </c>
      <c r="LEA452" s="72" t="s">
        <v>94</v>
      </c>
      <c r="LEB452" s="72" t="s">
        <v>94</v>
      </c>
      <c r="LEC452" s="72" t="s">
        <v>94</v>
      </c>
      <c r="LED452" s="72" t="s">
        <v>94</v>
      </c>
      <c r="LEE452" s="72" t="s">
        <v>94</v>
      </c>
      <c r="LEF452" s="72" t="s">
        <v>94</v>
      </c>
      <c r="LEG452" s="72" t="s">
        <v>94</v>
      </c>
      <c r="LEH452" s="72" t="s">
        <v>94</v>
      </c>
      <c r="LEI452" s="72" t="s">
        <v>94</v>
      </c>
      <c r="LEJ452" s="72" t="s">
        <v>94</v>
      </c>
      <c r="LEK452" s="72" t="s">
        <v>94</v>
      </c>
      <c r="LEL452" s="72" t="s">
        <v>94</v>
      </c>
      <c r="LEM452" s="72" t="s">
        <v>94</v>
      </c>
      <c r="LEN452" s="72" t="s">
        <v>94</v>
      </c>
      <c r="LEO452" s="72" t="s">
        <v>94</v>
      </c>
      <c r="LEP452" s="72" t="s">
        <v>94</v>
      </c>
      <c r="LEQ452" s="72" t="s">
        <v>94</v>
      </c>
      <c r="LER452" s="72" t="s">
        <v>94</v>
      </c>
      <c r="LES452" s="72" t="s">
        <v>94</v>
      </c>
      <c r="LET452" s="72" t="s">
        <v>94</v>
      </c>
      <c r="LEU452" s="72" t="s">
        <v>94</v>
      </c>
      <c r="LEV452" s="72" t="s">
        <v>94</v>
      </c>
      <c r="LEW452" s="72" t="s">
        <v>94</v>
      </c>
      <c r="LEX452" s="72" t="s">
        <v>94</v>
      </c>
      <c r="LEY452" s="72" t="s">
        <v>94</v>
      </c>
      <c r="LEZ452" s="72" t="s">
        <v>94</v>
      </c>
      <c r="LFA452" s="72" t="s">
        <v>94</v>
      </c>
      <c r="LFB452" s="72" t="s">
        <v>94</v>
      </c>
      <c r="LFC452" s="72" t="s">
        <v>94</v>
      </c>
      <c r="LFD452" s="72" t="s">
        <v>94</v>
      </c>
      <c r="LFE452" s="72" t="s">
        <v>94</v>
      </c>
      <c r="LFF452" s="72" t="s">
        <v>94</v>
      </c>
      <c r="LFG452" s="72" t="s">
        <v>94</v>
      </c>
      <c r="LFH452" s="72" t="s">
        <v>94</v>
      </c>
      <c r="LFI452" s="72" t="s">
        <v>94</v>
      </c>
      <c r="LFJ452" s="72" t="s">
        <v>94</v>
      </c>
      <c r="LFK452" s="72" t="s">
        <v>94</v>
      </c>
      <c r="LFL452" s="72" t="s">
        <v>94</v>
      </c>
      <c r="LFM452" s="72" t="s">
        <v>94</v>
      </c>
      <c r="LFN452" s="72" t="s">
        <v>94</v>
      </c>
      <c r="LFO452" s="72" t="s">
        <v>94</v>
      </c>
      <c r="LFP452" s="72" t="s">
        <v>94</v>
      </c>
      <c r="LFQ452" s="72" t="s">
        <v>94</v>
      </c>
      <c r="LFR452" s="72" t="s">
        <v>94</v>
      </c>
      <c r="LFS452" s="72" t="s">
        <v>94</v>
      </c>
      <c r="LFT452" s="72" t="s">
        <v>94</v>
      </c>
      <c r="LFU452" s="72" t="s">
        <v>94</v>
      </c>
      <c r="LFV452" s="72" t="s">
        <v>94</v>
      </c>
      <c r="LFW452" s="72" t="s">
        <v>94</v>
      </c>
      <c r="LFX452" s="72" t="s">
        <v>94</v>
      </c>
      <c r="LFY452" s="72" t="s">
        <v>94</v>
      </c>
      <c r="LFZ452" s="72" t="s">
        <v>94</v>
      </c>
      <c r="LGA452" s="72" t="s">
        <v>94</v>
      </c>
      <c r="LGB452" s="72" t="s">
        <v>94</v>
      </c>
      <c r="LGC452" s="72" t="s">
        <v>94</v>
      </c>
      <c r="LGD452" s="72" t="s">
        <v>94</v>
      </c>
      <c r="LGE452" s="72" t="s">
        <v>94</v>
      </c>
      <c r="LGF452" s="72" t="s">
        <v>94</v>
      </c>
      <c r="LGG452" s="72" t="s">
        <v>94</v>
      </c>
      <c r="LGH452" s="72" t="s">
        <v>94</v>
      </c>
      <c r="LGI452" s="72" t="s">
        <v>94</v>
      </c>
      <c r="LGJ452" s="72" t="s">
        <v>94</v>
      </c>
      <c r="LGK452" s="72" t="s">
        <v>94</v>
      </c>
      <c r="LGL452" s="72" t="s">
        <v>94</v>
      </c>
      <c r="LGM452" s="72" t="s">
        <v>94</v>
      </c>
      <c r="LGN452" s="72" t="s">
        <v>94</v>
      </c>
      <c r="LGO452" s="72" t="s">
        <v>94</v>
      </c>
      <c r="LGP452" s="72" t="s">
        <v>94</v>
      </c>
      <c r="LGQ452" s="72" t="s">
        <v>94</v>
      </c>
      <c r="LGR452" s="72" t="s">
        <v>94</v>
      </c>
      <c r="LGS452" s="72" t="s">
        <v>94</v>
      </c>
      <c r="LGT452" s="72" t="s">
        <v>94</v>
      </c>
      <c r="LGU452" s="72" t="s">
        <v>94</v>
      </c>
      <c r="LGV452" s="72" t="s">
        <v>94</v>
      </c>
      <c r="LGW452" s="72" t="s">
        <v>94</v>
      </c>
      <c r="LGX452" s="72" t="s">
        <v>94</v>
      </c>
      <c r="LGY452" s="72" t="s">
        <v>94</v>
      </c>
      <c r="LGZ452" s="72" t="s">
        <v>94</v>
      </c>
      <c r="LHA452" s="72" t="s">
        <v>94</v>
      </c>
      <c r="LHB452" s="72" t="s">
        <v>94</v>
      </c>
      <c r="LHC452" s="72" t="s">
        <v>94</v>
      </c>
      <c r="LHD452" s="72" t="s">
        <v>94</v>
      </c>
      <c r="LHE452" s="72" t="s">
        <v>94</v>
      </c>
      <c r="LHF452" s="72" t="s">
        <v>94</v>
      </c>
      <c r="LHG452" s="72" t="s">
        <v>94</v>
      </c>
      <c r="LHH452" s="72" t="s">
        <v>94</v>
      </c>
      <c r="LHI452" s="72" t="s">
        <v>94</v>
      </c>
      <c r="LHJ452" s="72" t="s">
        <v>94</v>
      </c>
      <c r="LHK452" s="72" t="s">
        <v>94</v>
      </c>
      <c r="LHL452" s="72" t="s">
        <v>94</v>
      </c>
      <c r="LHM452" s="72" t="s">
        <v>94</v>
      </c>
      <c r="LHN452" s="72" t="s">
        <v>94</v>
      </c>
      <c r="LHO452" s="72" t="s">
        <v>94</v>
      </c>
      <c r="LHP452" s="72" t="s">
        <v>94</v>
      </c>
      <c r="LHQ452" s="72" t="s">
        <v>94</v>
      </c>
      <c r="LHR452" s="72" t="s">
        <v>94</v>
      </c>
      <c r="LHS452" s="72" t="s">
        <v>94</v>
      </c>
      <c r="LHT452" s="72" t="s">
        <v>94</v>
      </c>
      <c r="LHU452" s="72" t="s">
        <v>94</v>
      </c>
      <c r="LHV452" s="72" t="s">
        <v>94</v>
      </c>
      <c r="LHW452" s="72" t="s">
        <v>94</v>
      </c>
      <c r="LHX452" s="72" t="s">
        <v>94</v>
      </c>
      <c r="LHY452" s="72" t="s">
        <v>94</v>
      </c>
      <c r="LHZ452" s="72" t="s">
        <v>94</v>
      </c>
      <c r="LIA452" s="72" t="s">
        <v>94</v>
      </c>
      <c r="LIB452" s="72" t="s">
        <v>94</v>
      </c>
      <c r="LIC452" s="72" t="s">
        <v>94</v>
      </c>
      <c r="LID452" s="72" t="s">
        <v>94</v>
      </c>
      <c r="LIE452" s="72" t="s">
        <v>94</v>
      </c>
      <c r="LIF452" s="72" t="s">
        <v>94</v>
      </c>
      <c r="LIG452" s="72" t="s">
        <v>94</v>
      </c>
      <c r="LIH452" s="72" t="s">
        <v>94</v>
      </c>
      <c r="LII452" s="72" t="s">
        <v>94</v>
      </c>
      <c r="LIJ452" s="72" t="s">
        <v>94</v>
      </c>
      <c r="LIK452" s="72" t="s">
        <v>94</v>
      </c>
      <c r="LIL452" s="72" t="s">
        <v>94</v>
      </c>
      <c r="LIM452" s="72" t="s">
        <v>94</v>
      </c>
      <c r="LIN452" s="72" t="s">
        <v>94</v>
      </c>
      <c r="LIO452" s="72" t="s">
        <v>94</v>
      </c>
      <c r="LIP452" s="72" t="s">
        <v>94</v>
      </c>
      <c r="LIQ452" s="72" t="s">
        <v>94</v>
      </c>
      <c r="LIR452" s="72" t="s">
        <v>94</v>
      </c>
      <c r="LIS452" s="72" t="s">
        <v>94</v>
      </c>
      <c r="LIT452" s="72" t="s">
        <v>94</v>
      </c>
      <c r="LIU452" s="72" t="s">
        <v>94</v>
      </c>
      <c r="LIV452" s="72" t="s">
        <v>94</v>
      </c>
      <c r="LIW452" s="72" t="s">
        <v>94</v>
      </c>
      <c r="LIX452" s="72" t="s">
        <v>94</v>
      </c>
      <c r="LIY452" s="72" t="s">
        <v>94</v>
      </c>
      <c r="LIZ452" s="72" t="s">
        <v>94</v>
      </c>
      <c r="LJA452" s="72" t="s">
        <v>94</v>
      </c>
      <c r="LJB452" s="72" t="s">
        <v>94</v>
      </c>
      <c r="LJC452" s="72" t="s">
        <v>94</v>
      </c>
      <c r="LJD452" s="72" t="s">
        <v>94</v>
      </c>
      <c r="LJE452" s="72" t="s">
        <v>94</v>
      </c>
      <c r="LJF452" s="72" t="s">
        <v>94</v>
      </c>
      <c r="LJG452" s="72" t="s">
        <v>94</v>
      </c>
      <c r="LJH452" s="72" t="s">
        <v>94</v>
      </c>
      <c r="LJI452" s="72" t="s">
        <v>94</v>
      </c>
      <c r="LJJ452" s="72" t="s">
        <v>94</v>
      </c>
      <c r="LJK452" s="72" t="s">
        <v>94</v>
      </c>
      <c r="LJL452" s="72" t="s">
        <v>94</v>
      </c>
      <c r="LJM452" s="72" t="s">
        <v>94</v>
      </c>
      <c r="LJN452" s="72" t="s">
        <v>94</v>
      </c>
      <c r="LJO452" s="72" t="s">
        <v>94</v>
      </c>
      <c r="LJP452" s="72" t="s">
        <v>94</v>
      </c>
      <c r="LJQ452" s="72" t="s">
        <v>94</v>
      </c>
      <c r="LJR452" s="72" t="s">
        <v>94</v>
      </c>
      <c r="LJS452" s="72" t="s">
        <v>94</v>
      </c>
      <c r="LJT452" s="72" t="s">
        <v>94</v>
      </c>
      <c r="LJU452" s="72" t="s">
        <v>94</v>
      </c>
      <c r="LJV452" s="72" t="s">
        <v>94</v>
      </c>
      <c r="LJW452" s="72" t="s">
        <v>94</v>
      </c>
      <c r="LJX452" s="72" t="s">
        <v>94</v>
      </c>
      <c r="LJY452" s="72" t="s">
        <v>94</v>
      </c>
      <c r="LJZ452" s="72" t="s">
        <v>94</v>
      </c>
      <c r="LKA452" s="72" t="s">
        <v>94</v>
      </c>
      <c r="LKB452" s="72" t="s">
        <v>94</v>
      </c>
      <c r="LKC452" s="72" t="s">
        <v>94</v>
      </c>
      <c r="LKD452" s="72" t="s">
        <v>94</v>
      </c>
      <c r="LKE452" s="72" t="s">
        <v>94</v>
      </c>
      <c r="LKF452" s="72" t="s">
        <v>94</v>
      </c>
      <c r="LKG452" s="72" t="s">
        <v>94</v>
      </c>
      <c r="LKH452" s="72" t="s">
        <v>94</v>
      </c>
      <c r="LKI452" s="72" t="s">
        <v>94</v>
      </c>
      <c r="LKJ452" s="72" t="s">
        <v>94</v>
      </c>
      <c r="LKK452" s="72" t="s">
        <v>94</v>
      </c>
      <c r="LKL452" s="72" t="s">
        <v>94</v>
      </c>
      <c r="LKM452" s="72" t="s">
        <v>94</v>
      </c>
      <c r="LKN452" s="72" t="s">
        <v>94</v>
      </c>
      <c r="LKO452" s="72" t="s">
        <v>94</v>
      </c>
      <c r="LKP452" s="72" t="s">
        <v>94</v>
      </c>
      <c r="LKQ452" s="72" t="s">
        <v>94</v>
      </c>
      <c r="LKR452" s="72" t="s">
        <v>94</v>
      </c>
      <c r="LKS452" s="72" t="s">
        <v>94</v>
      </c>
      <c r="LKT452" s="72" t="s">
        <v>94</v>
      </c>
      <c r="LKU452" s="72" t="s">
        <v>94</v>
      </c>
      <c r="LKV452" s="72" t="s">
        <v>94</v>
      </c>
      <c r="LKW452" s="72" t="s">
        <v>94</v>
      </c>
      <c r="LKX452" s="72" t="s">
        <v>94</v>
      </c>
      <c r="LKY452" s="72" t="s">
        <v>94</v>
      </c>
      <c r="LKZ452" s="72" t="s">
        <v>94</v>
      </c>
      <c r="LLA452" s="72" t="s">
        <v>94</v>
      </c>
      <c r="LLB452" s="72" t="s">
        <v>94</v>
      </c>
      <c r="LLC452" s="72" t="s">
        <v>94</v>
      </c>
      <c r="LLD452" s="72" t="s">
        <v>94</v>
      </c>
      <c r="LLE452" s="72" t="s">
        <v>94</v>
      </c>
      <c r="LLF452" s="72" t="s">
        <v>94</v>
      </c>
      <c r="LLG452" s="72" t="s">
        <v>94</v>
      </c>
      <c r="LLH452" s="72" t="s">
        <v>94</v>
      </c>
      <c r="LLI452" s="72" t="s">
        <v>94</v>
      </c>
      <c r="LLJ452" s="72" t="s">
        <v>94</v>
      </c>
      <c r="LLK452" s="72" t="s">
        <v>94</v>
      </c>
      <c r="LLL452" s="72" t="s">
        <v>94</v>
      </c>
      <c r="LLM452" s="72" t="s">
        <v>94</v>
      </c>
      <c r="LLN452" s="72" t="s">
        <v>94</v>
      </c>
      <c r="LLO452" s="72" t="s">
        <v>94</v>
      </c>
      <c r="LLP452" s="72" t="s">
        <v>94</v>
      </c>
      <c r="LLQ452" s="72" t="s">
        <v>94</v>
      </c>
      <c r="LLR452" s="72" t="s">
        <v>94</v>
      </c>
      <c r="LLS452" s="72" t="s">
        <v>94</v>
      </c>
      <c r="LLT452" s="72" t="s">
        <v>94</v>
      </c>
      <c r="LLU452" s="72" t="s">
        <v>94</v>
      </c>
      <c r="LLV452" s="72" t="s">
        <v>94</v>
      </c>
      <c r="LLW452" s="72" t="s">
        <v>94</v>
      </c>
      <c r="LLX452" s="72" t="s">
        <v>94</v>
      </c>
      <c r="LLY452" s="72" t="s">
        <v>94</v>
      </c>
      <c r="LLZ452" s="72" t="s">
        <v>94</v>
      </c>
      <c r="LMA452" s="72" t="s">
        <v>94</v>
      </c>
      <c r="LMB452" s="72" t="s">
        <v>94</v>
      </c>
      <c r="LMC452" s="72" t="s">
        <v>94</v>
      </c>
      <c r="LMD452" s="72" t="s">
        <v>94</v>
      </c>
      <c r="LME452" s="72" t="s">
        <v>94</v>
      </c>
      <c r="LMF452" s="72" t="s">
        <v>94</v>
      </c>
      <c r="LMG452" s="72" t="s">
        <v>94</v>
      </c>
      <c r="LMH452" s="72" t="s">
        <v>94</v>
      </c>
      <c r="LMI452" s="72" t="s">
        <v>94</v>
      </c>
      <c r="LMJ452" s="72" t="s">
        <v>94</v>
      </c>
      <c r="LMK452" s="72" t="s">
        <v>94</v>
      </c>
      <c r="LML452" s="72" t="s">
        <v>94</v>
      </c>
      <c r="LMM452" s="72" t="s">
        <v>94</v>
      </c>
      <c r="LMN452" s="72" t="s">
        <v>94</v>
      </c>
      <c r="LMO452" s="72" t="s">
        <v>94</v>
      </c>
      <c r="LMP452" s="72" t="s">
        <v>94</v>
      </c>
      <c r="LMQ452" s="72" t="s">
        <v>94</v>
      </c>
      <c r="LMR452" s="72" t="s">
        <v>94</v>
      </c>
      <c r="LMS452" s="72" t="s">
        <v>94</v>
      </c>
      <c r="LMT452" s="72" t="s">
        <v>94</v>
      </c>
      <c r="LMU452" s="72" t="s">
        <v>94</v>
      </c>
      <c r="LMV452" s="72" t="s">
        <v>94</v>
      </c>
      <c r="LMW452" s="72" t="s">
        <v>94</v>
      </c>
      <c r="LMX452" s="72" t="s">
        <v>94</v>
      </c>
      <c r="LMY452" s="72" t="s">
        <v>94</v>
      </c>
      <c r="LMZ452" s="72" t="s">
        <v>94</v>
      </c>
      <c r="LNA452" s="72" t="s">
        <v>94</v>
      </c>
      <c r="LNB452" s="72" t="s">
        <v>94</v>
      </c>
      <c r="LNC452" s="72" t="s">
        <v>94</v>
      </c>
      <c r="LND452" s="72" t="s">
        <v>94</v>
      </c>
      <c r="LNE452" s="72" t="s">
        <v>94</v>
      </c>
      <c r="LNF452" s="72" t="s">
        <v>94</v>
      </c>
      <c r="LNG452" s="72" t="s">
        <v>94</v>
      </c>
      <c r="LNH452" s="72" t="s">
        <v>94</v>
      </c>
      <c r="LNI452" s="72" t="s">
        <v>94</v>
      </c>
      <c r="LNJ452" s="72" t="s">
        <v>94</v>
      </c>
      <c r="LNK452" s="72" t="s">
        <v>94</v>
      </c>
      <c r="LNL452" s="72" t="s">
        <v>94</v>
      </c>
      <c r="LNM452" s="72" t="s">
        <v>94</v>
      </c>
      <c r="LNN452" s="72" t="s">
        <v>94</v>
      </c>
      <c r="LNO452" s="72" t="s">
        <v>94</v>
      </c>
      <c r="LNP452" s="72" t="s">
        <v>94</v>
      </c>
      <c r="LNQ452" s="72" t="s">
        <v>94</v>
      </c>
      <c r="LNR452" s="72" t="s">
        <v>94</v>
      </c>
      <c r="LNS452" s="72" t="s">
        <v>94</v>
      </c>
      <c r="LNT452" s="72" t="s">
        <v>94</v>
      </c>
      <c r="LNU452" s="72" t="s">
        <v>94</v>
      </c>
      <c r="LNV452" s="72" t="s">
        <v>94</v>
      </c>
      <c r="LNW452" s="72" t="s">
        <v>94</v>
      </c>
      <c r="LNX452" s="72" t="s">
        <v>94</v>
      </c>
      <c r="LNY452" s="72" t="s">
        <v>94</v>
      </c>
      <c r="LNZ452" s="72" t="s">
        <v>94</v>
      </c>
      <c r="LOA452" s="72" t="s">
        <v>94</v>
      </c>
      <c r="LOB452" s="72" t="s">
        <v>94</v>
      </c>
      <c r="LOC452" s="72" t="s">
        <v>94</v>
      </c>
      <c r="LOD452" s="72" t="s">
        <v>94</v>
      </c>
      <c r="LOE452" s="72" t="s">
        <v>94</v>
      </c>
      <c r="LOF452" s="72" t="s">
        <v>94</v>
      </c>
      <c r="LOG452" s="72" t="s">
        <v>94</v>
      </c>
      <c r="LOH452" s="72" t="s">
        <v>94</v>
      </c>
      <c r="LOI452" s="72" t="s">
        <v>94</v>
      </c>
      <c r="LOJ452" s="72" t="s">
        <v>94</v>
      </c>
      <c r="LOK452" s="72" t="s">
        <v>94</v>
      </c>
      <c r="LOL452" s="72" t="s">
        <v>94</v>
      </c>
      <c r="LOM452" s="72" t="s">
        <v>94</v>
      </c>
      <c r="LON452" s="72" t="s">
        <v>94</v>
      </c>
      <c r="LOO452" s="72" t="s">
        <v>94</v>
      </c>
      <c r="LOP452" s="72" t="s">
        <v>94</v>
      </c>
      <c r="LOQ452" s="72" t="s">
        <v>94</v>
      </c>
      <c r="LOR452" s="72" t="s">
        <v>94</v>
      </c>
      <c r="LOS452" s="72" t="s">
        <v>94</v>
      </c>
      <c r="LOT452" s="72" t="s">
        <v>94</v>
      </c>
      <c r="LOU452" s="72" t="s">
        <v>94</v>
      </c>
      <c r="LOV452" s="72" t="s">
        <v>94</v>
      </c>
      <c r="LOW452" s="72" t="s">
        <v>94</v>
      </c>
      <c r="LOX452" s="72" t="s">
        <v>94</v>
      </c>
      <c r="LOY452" s="72" t="s">
        <v>94</v>
      </c>
      <c r="LOZ452" s="72" t="s">
        <v>94</v>
      </c>
      <c r="LPA452" s="72" t="s">
        <v>94</v>
      </c>
      <c r="LPB452" s="72" t="s">
        <v>94</v>
      </c>
      <c r="LPC452" s="72" t="s">
        <v>94</v>
      </c>
      <c r="LPD452" s="72" t="s">
        <v>94</v>
      </c>
      <c r="LPE452" s="72" t="s">
        <v>94</v>
      </c>
      <c r="LPF452" s="72" t="s">
        <v>94</v>
      </c>
      <c r="LPG452" s="72" t="s">
        <v>94</v>
      </c>
      <c r="LPH452" s="72" t="s">
        <v>94</v>
      </c>
      <c r="LPI452" s="72" t="s">
        <v>94</v>
      </c>
      <c r="LPJ452" s="72" t="s">
        <v>94</v>
      </c>
      <c r="LPK452" s="72" t="s">
        <v>94</v>
      </c>
      <c r="LPL452" s="72" t="s">
        <v>94</v>
      </c>
      <c r="LPM452" s="72" t="s">
        <v>94</v>
      </c>
      <c r="LPN452" s="72" t="s">
        <v>94</v>
      </c>
      <c r="LPO452" s="72" t="s">
        <v>94</v>
      </c>
      <c r="LPP452" s="72" t="s">
        <v>94</v>
      </c>
      <c r="LPQ452" s="72" t="s">
        <v>94</v>
      </c>
      <c r="LPR452" s="72" t="s">
        <v>94</v>
      </c>
      <c r="LPS452" s="72" t="s">
        <v>94</v>
      </c>
      <c r="LPT452" s="72" t="s">
        <v>94</v>
      </c>
      <c r="LPU452" s="72" t="s">
        <v>94</v>
      </c>
      <c r="LPV452" s="72" t="s">
        <v>94</v>
      </c>
      <c r="LPW452" s="72" t="s">
        <v>94</v>
      </c>
      <c r="LPX452" s="72" t="s">
        <v>94</v>
      </c>
      <c r="LPY452" s="72" t="s">
        <v>94</v>
      </c>
      <c r="LPZ452" s="72" t="s">
        <v>94</v>
      </c>
      <c r="LQA452" s="72" t="s">
        <v>94</v>
      </c>
      <c r="LQB452" s="72" t="s">
        <v>94</v>
      </c>
      <c r="LQC452" s="72" t="s">
        <v>94</v>
      </c>
      <c r="LQD452" s="72" t="s">
        <v>94</v>
      </c>
      <c r="LQE452" s="72" t="s">
        <v>94</v>
      </c>
      <c r="LQF452" s="72" t="s">
        <v>94</v>
      </c>
      <c r="LQG452" s="72" t="s">
        <v>94</v>
      </c>
      <c r="LQH452" s="72" t="s">
        <v>94</v>
      </c>
      <c r="LQI452" s="72" t="s">
        <v>94</v>
      </c>
      <c r="LQJ452" s="72" t="s">
        <v>94</v>
      </c>
      <c r="LQK452" s="72" t="s">
        <v>94</v>
      </c>
      <c r="LQL452" s="72" t="s">
        <v>94</v>
      </c>
      <c r="LQM452" s="72" t="s">
        <v>94</v>
      </c>
      <c r="LQN452" s="72" t="s">
        <v>94</v>
      </c>
      <c r="LQO452" s="72" t="s">
        <v>94</v>
      </c>
      <c r="LQP452" s="72" t="s">
        <v>94</v>
      </c>
      <c r="LQQ452" s="72" t="s">
        <v>94</v>
      </c>
      <c r="LQR452" s="72" t="s">
        <v>94</v>
      </c>
      <c r="LQS452" s="72" t="s">
        <v>94</v>
      </c>
      <c r="LQT452" s="72" t="s">
        <v>94</v>
      </c>
      <c r="LQU452" s="72" t="s">
        <v>94</v>
      </c>
      <c r="LQV452" s="72" t="s">
        <v>94</v>
      </c>
      <c r="LQW452" s="72" t="s">
        <v>94</v>
      </c>
      <c r="LQX452" s="72" t="s">
        <v>94</v>
      </c>
      <c r="LQY452" s="72" t="s">
        <v>94</v>
      </c>
      <c r="LQZ452" s="72" t="s">
        <v>94</v>
      </c>
      <c r="LRA452" s="72" t="s">
        <v>94</v>
      </c>
      <c r="LRB452" s="72" t="s">
        <v>94</v>
      </c>
      <c r="LRC452" s="72" t="s">
        <v>94</v>
      </c>
      <c r="LRD452" s="72" t="s">
        <v>94</v>
      </c>
      <c r="LRE452" s="72" t="s">
        <v>94</v>
      </c>
      <c r="LRF452" s="72" t="s">
        <v>94</v>
      </c>
      <c r="LRG452" s="72" t="s">
        <v>94</v>
      </c>
      <c r="LRH452" s="72" t="s">
        <v>94</v>
      </c>
      <c r="LRI452" s="72" t="s">
        <v>94</v>
      </c>
      <c r="LRJ452" s="72" t="s">
        <v>94</v>
      </c>
      <c r="LRK452" s="72" t="s">
        <v>94</v>
      </c>
      <c r="LRL452" s="72" t="s">
        <v>94</v>
      </c>
      <c r="LRM452" s="72" t="s">
        <v>94</v>
      </c>
      <c r="LRN452" s="72" t="s">
        <v>94</v>
      </c>
      <c r="LRO452" s="72" t="s">
        <v>94</v>
      </c>
      <c r="LRP452" s="72" t="s">
        <v>94</v>
      </c>
      <c r="LRQ452" s="72" t="s">
        <v>94</v>
      </c>
      <c r="LRR452" s="72" t="s">
        <v>94</v>
      </c>
      <c r="LRS452" s="72" t="s">
        <v>94</v>
      </c>
      <c r="LRT452" s="72" t="s">
        <v>94</v>
      </c>
      <c r="LRU452" s="72" t="s">
        <v>94</v>
      </c>
      <c r="LRV452" s="72" t="s">
        <v>94</v>
      </c>
      <c r="LRW452" s="72" t="s">
        <v>94</v>
      </c>
      <c r="LRX452" s="72" t="s">
        <v>94</v>
      </c>
      <c r="LRY452" s="72" t="s">
        <v>94</v>
      </c>
      <c r="LRZ452" s="72" t="s">
        <v>94</v>
      </c>
      <c r="LSA452" s="72" t="s">
        <v>94</v>
      </c>
      <c r="LSB452" s="72" t="s">
        <v>94</v>
      </c>
      <c r="LSC452" s="72" t="s">
        <v>94</v>
      </c>
      <c r="LSD452" s="72" t="s">
        <v>94</v>
      </c>
      <c r="LSE452" s="72" t="s">
        <v>94</v>
      </c>
      <c r="LSF452" s="72" t="s">
        <v>94</v>
      </c>
      <c r="LSG452" s="72" t="s">
        <v>94</v>
      </c>
      <c r="LSH452" s="72" t="s">
        <v>94</v>
      </c>
      <c r="LSI452" s="72" t="s">
        <v>94</v>
      </c>
      <c r="LSJ452" s="72" t="s">
        <v>94</v>
      </c>
      <c r="LSK452" s="72" t="s">
        <v>94</v>
      </c>
      <c r="LSL452" s="72" t="s">
        <v>94</v>
      </c>
      <c r="LSM452" s="72" t="s">
        <v>94</v>
      </c>
      <c r="LSN452" s="72" t="s">
        <v>94</v>
      </c>
      <c r="LSO452" s="72" t="s">
        <v>94</v>
      </c>
      <c r="LSP452" s="72" t="s">
        <v>94</v>
      </c>
      <c r="LSQ452" s="72" t="s">
        <v>94</v>
      </c>
      <c r="LSR452" s="72" t="s">
        <v>94</v>
      </c>
      <c r="LSS452" s="72" t="s">
        <v>94</v>
      </c>
      <c r="LST452" s="72" t="s">
        <v>94</v>
      </c>
      <c r="LSU452" s="72" t="s">
        <v>94</v>
      </c>
      <c r="LSV452" s="72" t="s">
        <v>94</v>
      </c>
      <c r="LSW452" s="72" t="s">
        <v>94</v>
      </c>
      <c r="LSX452" s="72" t="s">
        <v>94</v>
      </c>
      <c r="LSY452" s="72" t="s">
        <v>94</v>
      </c>
      <c r="LSZ452" s="72" t="s">
        <v>94</v>
      </c>
      <c r="LTA452" s="72" t="s">
        <v>94</v>
      </c>
      <c r="LTB452" s="72" t="s">
        <v>94</v>
      </c>
      <c r="LTC452" s="72" t="s">
        <v>94</v>
      </c>
      <c r="LTD452" s="72" t="s">
        <v>94</v>
      </c>
      <c r="LTE452" s="72" t="s">
        <v>94</v>
      </c>
      <c r="LTF452" s="72" t="s">
        <v>94</v>
      </c>
      <c r="LTG452" s="72" t="s">
        <v>94</v>
      </c>
      <c r="LTH452" s="72" t="s">
        <v>94</v>
      </c>
      <c r="LTI452" s="72" t="s">
        <v>94</v>
      </c>
      <c r="LTJ452" s="72" t="s">
        <v>94</v>
      </c>
      <c r="LTK452" s="72" t="s">
        <v>94</v>
      </c>
      <c r="LTL452" s="72" t="s">
        <v>94</v>
      </c>
      <c r="LTM452" s="72" t="s">
        <v>94</v>
      </c>
      <c r="LTN452" s="72" t="s">
        <v>94</v>
      </c>
      <c r="LTO452" s="72" t="s">
        <v>94</v>
      </c>
      <c r="LTP452" s="72" t="s">
        <v>94</v>
      </c>
      <c r="LTQ452" s="72" t="s">
        <v>94</v>
      </c>
      <c r="LTR452" s="72" t="s">
        <v>94</v>
      </c>
      <c r="LTS452" s="72" t="s">
        <v>94</v>
      </c>
      <c r="LTT452" s="72" t="s">
        <v>94</v>
      </c>
      <c r="LTU452" s="72" t="s">
        <v>94</v>
      </c>
      <c r="LTV452" s="72" t="s">
        <v>94</v>
      </c>
      <c r="LTW452" s="72" t="s">
        <v>94</v>
      </c>
      <c r="LTX452" s="72" t="s">
        <v>94</v>
      </c>
      <c r="LTY452" s="72" t="s">
        <v>94</v>
      </c>
      <c r="LTZ452" s="72" t="s">
        <v>94</v>
      </c>
      <c r="LUA452" s="72" t="s">
        <v>94</v>
      </c>
      <c r="LUB452" s="72" t="s">
        <v>94</v>
      </c>
      <c r="LUC452" s="72" t="s">
        <v>94</v>
      </c>
      <c r="LUD452" s="72" t="s">
        <v>94</v>
      </c>
      <c r="LUE452" s="72" t="s">
        <v>94</v>
      </c>
      <c r="LUF452" s="72" t="s">
        <v>94</v>
      </c>
      <c r="LUG452" s="72" t="s">
        <v>94</v>
      </c>
      <c r="LUH452" s="72" t="s">
        <v>94</v>
      </c>
      <c r="LUI452" s="72" t="s">
        <v>94</v>
      </c>
      <c r="LUJ452" s="72" t="s">
        <v>94</v>
      </c>
      <c r="LUK452" s="72" t="s">
        <v>94</v>
      </c>
      <c r="LUL452" s="72" t="s">
        <v>94</v>
      </c>
      <c r="LUM452" s="72" t="s">
        <v>94</v>
      </c>
      <c r="LUN452" s="72" t="s">
        <v>94</v>
      </c>
      <c r="LUO452" s="72" t="s">
        <v>94</v>
      </c>
      <c r="LUP452" s="72" t="s">
        <v>94</v>
      </c>
      <c r="LUQ452" s="72" t="s">
        <v>94</v>
      </c>
      <c r="LUR452" s="72" t="s">
        <v>94</v>
      </c>
      <c r="LUS452" s="72" t="s">
        <v>94</v>
      </c>
      <c r="LUT452" s="72" t="s">
        <v>94</v>
      </c>
      <c r="LUU452" s="72" t="s">
        <v>94</v>
      </c>
      <c r="LUV452" s="72" t="s">
        <v>94</v>
      </c>
      <c r="LUW452" s="72" t="s">
        <v>94</v>
      </c>
      <c r="LUX452" s="72" t="s">
        <v>94</v>
      </c>
      <c r="LUY452" s="72" t="s">
        <v>94</v>
      </c>
      <c r="LUZ452" s="72" t="s">
        <v>94</v>
      </c>
      <c r="LVA452" s="72" t="s">
        <v>94</v>
      </c>
      <c r="LVB452" s="72" t="s">
        <v>94</v>
      </c>
      <c r="LVC452" s="72" t="s">
        <v>94</v>
      </c>
      <c r="LVD452" s="72" t="s">
        <v>94</v>
      </c>
      <c r="LVE452" s="72" t="s">
        <v>94</v>
      </c>
      <c r="LVF452" s="72" t="s">
        <v>94</v>
      </c>
      <c r="LVG452" s="72" t="s">
        <v>94</v>
      </c>
      <c r="LVH452" s="72" t="s">
        <v>94</v>
      </c>
      <c r="LVI452" s="72" t="s">
        <v>94</v>
      </c>
      <c r="LVJ452" s="72" t="s">
        <v>94</v>
      </c>
      <c r="LVK452" s="72" t="s">
        <v>94</v>
      </c>
      <c r="LVL452" s="72" t="s">
        <v>94</v>
      </c>
      <c r="LVM452" s="72" t="s">
        <v>94</v>
      </c>
      <c r="LVN452" s="72" t="s">
        <v>94</v>
      </c>
      <c r="LVO452" s="72" t="s">
        <v>94</v>
      </c>
      <c r="LVP452" s="72" t="s">
        <v>94</v>
      </c>
      <c r="LVQ452" s="72" t="s">
        <v>94</v>
      </c>
      <c r="LVR452" s="72" t="s">
        <v>94</v>
      </c>
      <c r="LVS452" s="72" t="s">
        <v>94</v>
      </c>
      <c r="LVT452" s="72" t="s">
        <v>94</v>
      </c>
      <c r="LVU452" s="72" t="s">
        <v>94</v>
      </c>
      <c r="LVV452" s="72" t="s">
        <v>94</v>
      </c>
      <c r="LVW452" s="72" t="s">
        <v>94</v>
      </c>
      <c r="LVX452" s="72" t="s">
        <v>94</v>
      </c>
      <c r="LVY452" s="72" t="s">
        <v>94</v>
      </c>
      <c r="LVZ452" s="72" t="s">
        <v>94</v>
      </c>
      <c r="LWA452" s="72" t="s">
        <v>94</v>
      </c>
      <c r="LWB452" s="72" t="s">
        <v>94</v>
      </c>
      <c r="LWC452" s="72" t="s">
        <v>94</v>
      </c>
      <c r="LWD452" s="72" t="s">
        <v>94</v>
      </c>
      <c r="LWE452" s="72" t="s">
        <v>94</v>
      </c>
      <c r="LWF452" s="72" t="s">
        <v>94</v>
      </c>
      <c r="LWG452" s="72" t="s">
        <v>94</v>
      </c>
      <c r="LWH452" s="72" t="s">
        <v>94</v>
      </c>
      <c r="LWI452" s="72" t="s">
        <v>94</v>
      </c>
      <c r="LWJ452" s="72" t="s">
        <v>94</v>
      </c>
      <c r="LWK452" s="72" t="s">
        <v>94</v>
      </c>
      <c r="LWL452" s="72" t="s">
        <v>94</v>
      </c>
      <c r="LWM452" s="72" t="s">
        <v>94</v>
      </c>
      <c r="LWN452" s="72" t="s">
        <v>94</v>
      </c>
      <c r="LWO452" s="72" t="s">
        <v>94</v>
      </c>
      <c r="LWP452" s="72" t="s">
        <v>94</v>
      </c>
      <c r="LWQ452" s="72" t="s">
        <v>94</v>
      </c>
      <c r="LWR452" s="72" t="s">
        <v>94</v>
      </c>
      <c r="LWS452" s="72" t="s">
        <v>94</v>
      </c>
      <c r="LWT452" s="72" t="s">
        <v>94</v>
      </c>
      <c r="LWU452" s="72" t="s">
        <v>94</v>
      </c>
      <c r="LWV452" s="72" t="s">
        <v>94</v>
      </c>
      <c r="LWW452" s="72" t="s">
        <v>94</v>
      </c>
      <c r="LWX452" s="72" t="s">
        <v>94</v>
      </c>
      <c r="LWY452" s="72" t="s">
        <v>94</v>
      </c>
      <c r="LWZ452" s="72" t="s">
        <v>94</v>
      </c>
      <c r="LXA452" s="72" t="s">
        <v>94</v>
      </c>
      <c r="LXB452" s="72" t="s">
        <v>94</v>
      </c>
      <c r="LXC452" s="72" t="s">
        <v>94</v>
      </c>
      <c r="LXD452" s="72" t="s">
        <v>94</v>
      </c>
      <c r="LXE452" s="72" t="s">
        <v>94</v>
      </c>
      <c r="LXF452" s="72" t="s">
        <v>94</v>
      </c>
      <c r="LXG452" s="72" t="s">
        <v>94</v>
      </c>
      <c r="LXH452" s="72" t="s">
        <v>94</v>
      </c>
      <c r="LXI452" s="72" t="s">
        <v>94</v>
      </c>
      <c r="LXJ452" s="72" t="s">
        <v>94</v>
      </c>
      <c r="LXK452" s="72" t="s">
        <v>94</v>
      </c>
      <c r="LXL452" s="72" t="s">
        <v>94</v>
      </c>
      <c r="LXM452" s="72" t="s">
        <v>94</v>
      </c>
      <c r="LXN452" s="72" t="s">
        <v>94</v>
      </c>
      <c r="LXO452" s="72" t="s">
        <v>94</v>
      </c>
      <c r="LXP452" s="72" t="s">
        <v>94</v>
      </c>
      <c r="LXQ452" s="72" t="s">
        <v>94</v>
      </c>
      <c r="LXR452" s="72" t="s">
        <v>94</v>
      </c>
      <c r="LXS452" s="72" t="s">
        <v>94</v>
      </c>
      <c r="LXT452" s="72" t="s">
        <v>94</v>
      </c>
      <c r="LXU452" s="72" t="s">
        <v>94</v>
      </c>
      <c r="LXV452" s="72" t="s">
        <v>94</v>
      </c>
      <c r="LXW452" s="72" t="s">
        <v>94</v>
      </c>
      <c r="LXX452" s="72" t="s">
        <v>94</v>
      </c>
      <c r="LXY452" s="72" t="s">
        <v>94</v>
      </c>
      <c r="LXZ452" s="72" t="s">
        <v>94</v>
      </c>
      <c r="LYA452" s="72" t="s">
        <v>94</v>
      </c>
      <c r="LYB452" s="72" t="s">
        <v>94</v>
      </c>
      <c r="LYC452" s="72" t="s">
        <v>94</v>
      </c>
      <c r="LYD452" s="72" t="s">
        <v>94</v>
      </c>
      <c r="LYE452" s="72" t="s">
        <v>94</v>
      </c>
      <c r="LYF452" s="72" t="s">
        <v>94</v>
      </c>
      <c r="LYG452" s="72" t="s">
        <v>94</v>
      </c>
      <c r="LYH452" s="72" t="s">
        <v>94</v>
      </c>
      <c r="LYI452" s="72" t="s">
        <v>94</v>
      </c>
      <c r="LYJ452" s="72" t="s">
        <v>94</v>
      </c>
      <c r="LYK452" s="72" t="s">
        <v>94</v>
      </c>
      <c r="LYL452" s="72" t="s">
        <v>94</v>
      </c>
      <c r="LYM452" s="72" t="s">
        <v>94</v>
      </c>
      <c r="LYN452" s="72" t="s">
        <v>94</v>
      </c>
      <c r="LYO452" s="72" t="s">
        <v>94</v>
      </c>
      <c r="LYP452" s="72" t="s">
        <v>94</v>
      </c>
      <c r="LYQ452" s="72" t="s">
        <v>94</v>
      </c>
      <c r="LYR452" s="72" t="s">
        <v>94</v>
      </c>
      <c r="LYS452" s="72" t="s">
        <v>94</v>
      </c>
      <c r="LYT452" s="72" t="s">
        <v>94</v>
      </c>
      <c r="LYU452" s="72" t="s">
        <v>94</v>
      </c>
      <c r="LYV452" s="72" t="s">
        <v>94</v>
      </c>
      <c r="LYW452" s="72" t="s">
        <v>94</v>
      </c>
      <c r="LYX452" s="72" t="s">
        <v>94</v>
      </c>
      <c r="LYY452" s="72" t="s">
        <v>94</v>
      </c>
      <c r="LYZ452" s="72" t="s">
        <v>94</v>
      </c>
      <c r="LZA452" s="72" t="s">
        <v>94</v>
      </c>
      <c r="LZB452" s="72" t="s">
        <v>94</v>
      </c>
      <c r="LZC452" s="72" t="s">
        <v>94</v>
      </c>
      <c r="LZD452" s="72" t="s">
        <v>94</v>
      </c>
      <c r="LZE452" s="72" t="s">
        <v>94</v>
      </c>
      <c r="LZF452" s="72" t="s">
        <v>94</v>
      </c>
      <c r="LZG452" s="72" t="s">
        <v>94</v>
      </c>
      <c r="LZH452" s="72" t="s">
        <v>94</v>
      </c>
      <c r="LZI452" s="72" t="s">
        <v>94</v>
      </c>
      <c r="LZJ452" s="72" t="s">
        <v>94</v>
      </c>
      <c r="LZK452" s="72" t="s">
        <v>94</v>
      </c>
      <c r="LZL452" s="72" t="s">
        <v>94</v>
      </c>
      <c r="LZM452" s="72" t="s">
        <v>94</v>
      </c>
      <c r="LZN452" s="72" t="s">
        <v>94</v>
      </c>
      <c r="LZO452" s="72" t="s">
        <v>94</v>
      </c>
      <c r="LZP452" s="72" t="s">
        <v>94</v>
      </c>
      <c r="LZQ452" s="72" t="s">
        <v>94</v>
      </c>
      <c r="LZR452" s="72" t="s">
        <v>94</v>
      </c>
      <c r="LZS452" s="72" t="s">
        <v>94</v>
      </c>
      <c r="LZT452" s="72" t="s">
        <v>94</v>
      </c>
      <c r="LZU452" s="72" t="s">
        <v>94</v>
      </c>
      <c r="LZV452" s="72" t="s">
        <v>94</v>
      </c>
      <c r="LZW452" s="72" t="s">
        <v>94</v>
      </c>
      <c r="LZX452" s="72" t="s">
        <v>94</v>
      </c>
      <c r="LZY452" s="72" t="s">
        <v>94</v>
      </c>
      <c r="LZZ452" s="72" t="s">
        <v>94</v>
      </c>
      <c r="MAA452" s="72" t="s">
        <v>94</v>
      </c>
      <c r="MAB452" s="72" t="s">
        <v>94</v>
      </c>
      <c r="MAC452" s="72" t="s">
        <v>94</v>
      </c>
      <c r="MAD452" s="72" t="s">
        <v>94</v>
      </c>
      <c r="MAE452" s="72" t="s">
        <v>94</v>
      </c>
      <c r="MAF452" s="72" t="s">
        <v>94</v>
      </c>
      <c r="MAG452" s="72" t="s">
        <v>94</v>
      </c>
      <c r="MAH452" s="72" t="s">
        <v>94</v>
      </c>
      <c r="MAI452" s="72" t="s">
        <v>94</v>
      </c>
      <c r="MAJ452" s="72" t="s">
        <v>94</v>
      </c>
      <c r="MAK452" s="72" t="s">
        <v>94</v>
      </c>
      <c r="MAL452" s="72" t="s">
        <v>94</v>
      </c>
      <c r="MAM452" s="72" t="s">
        <v>94</v>
      </c>
      <c r="MAN452" s="72" t="s">
        <v>94</v>
      </c>
      <c r="MAO452" s="72" t="s">
        <v>94</v>
      </c>
      <c r="MAP452" s="72" t="s">
        <v>94</v>
      </c>
      <c r="MAQ452" s="72" t="s">
        <v>94</v>
      </c>
      <c r="MAR452" s="72" t="s">
        <v>94</v>
      </c>
      <c r="MAS452" s="72" t="s">
        <v>94</v>
      </c>
      <c r="MAT452" s="72" t="s">
        <v>94</v>
      </c>
      <c r="MAU452" s="72" t="s">
        <v>94</v>
      </c>
      <c r="MAV452" s="72" t="s">
        <v>94</v>
      </c>
      <c r="MAW452" s="72" t="s">
        <v>94</v>
      </c>
      <c r="MAX452" s="72" t="s">
        <v>94</v>
      </c>
      <c r="MAY452" s="72" t="s">
        <v>94</v>
      </c>
      <c r="MAZ452" s="72" t="s">
        <v>94</v>
      </c>
      <c r="MBA452" s="72" t="s">
        <v>94</v>
      </c>
      <c r="MBB452" s="72" t="s">
        <v>94</v>
      </c>
      <c r="MBC452" s="72" t="s">
        <v>94</v>
      </c>
      <c r="MBD452" s="72" t="s">
        <v>94</v>
      </c>
      <c r="MBE452" s="72" t="s">
        <v>94</v>
      </c>
      <c r="MBF452" s="72" t="s">
        <v>94</v>
      </c>
      <c r="MBG452" s="72" t="s">
        <v>94</v>
      </c>
      <c r="MBH452" s="72" t="s">
        <v>94</v>
      </c>
      <c r="MBI452" s="72" t="s">
        <v>94</v>
      </c>
      <c r="MBJ452" s="72" t="s">
        <v>94</v>
      </c>
      <c r="MBK452" s="72" t="s">
        <v>94</v>
      </c>
      <c r="MBL452" s="72" t="s">
        <v>94</v>
      </c>
      <c r="MBM452" s="72" t="s">
        <v>94</v>
      </c>
      <c r="MBN452" s="72" t="s">
        <v>94</v>
      </c>
      <c r="MBO452" s="72" t="s">
        <v>94</v>
      </c>
      <c r="MBP452" s="72" t="s">
        <v>94</v>
      </c>
      <c r="MBQ452" s="72" t="s">
        <v>94</v>
      </c>
      <c r="MBR452" s="72" t="s">
        <v>94</v>
      </c>
      <c r="MBS452" s="72" t="s">
        <v>94</v>
      </c>
      <c r="MBT452" s="72" t="s">
        <v>94</v>
      </c>
      <c r="MBU452" s="72" t="s">
        <v>94</v>
      </c>
      <c r="MBV452" s="72" t="s">
        <v>94</v>
      </c>
      <c r="MBW452" s="72" t="s">
        <v>94</v>
      </c>
      <c r="MBX452" s="72" t="s">
        <v>94</v>
      </c>
      <c r="MBY452" s="72" t="s">
        <v>94</v>
      </c>
      <c r="MBZ452" s="72" t="s">
        <v>94</v>
      </c>
      <c r="MCA452" s="72" t="s">
        <v>94</v>
      </c>
      <c r="MCB452" s="72" t="s">
        <v>94</v>
      </c>
      <c r="MCC452" s="72" t="s">
        <v>94</v>
      </c>
      <c r="MCD452" s="72" t="s">
        <v>94</v>
      </c>
      <c r="MCE452" s="72" t="s">
        <v>94</v>
      </c>
      <c r="MCF452" s="72" t="s">
        <v>94</v>
      </c>
      <c r="MCG452" s="72" t="s">
        <v>94</v>
      </c>
      <c r="MCH452" s="72" t="s">
        <v>94</v>
      </c>
      <c r="MCI452" s="72" t="s">
        <v>94</v>
      </c>
      <c r="MCJ452" s="72" t="s">
        <v>94</v>
      </c>
      <c r="MCK452" s="72" t="s">
        <v>94</v>
      </c>
      <c r="MCL452" s="72" t="s">
        <v>94</v>
      </c>
      <c r="MCM452" s="72" t="s">
        <v>94</v>
      </c>
      <c r="MCN452" s="72" t="s">
        <v>94</v>
      </c>
      <c r="MCO452" s="72" t="s">
        <v>94</v>
      </c>
      <c r="MCP452" s="72" t="s">
        <v>94</v>
      </c>
      <c r="MCQ452" s="72" t="s">
        <v>94</v>
      </c>
      <c r="MCR452" s="72" t="s">
        <v>94</v>
      </c>
      <c r="MCS452" s="72" t="s">
        <v>94</v>
      </c>
      <c r="MCT452" s="72" t="s">
        <v>94</v>
      </c>
      <c r="MCU452" s="72" t="s">
        <v>94</v>
      </c>
      <c r="MCV452" s="72" t="s">
        <v>94</v>
      </c>
      <c r="MCW452" s="72" t="s">
        <v>94</v>
      </c>
      <c r="MCX452" s="72" t="s">
        <v>94</v>
      </c>
      <c r="MCY452" s="72" t="s">
        <v>94</v>
      </c>
      <c r="MCZ452" s="72" t="s">
        <v>94</v>
      </c>
      <c r="MDA452" s="72" t="s">
        <v>94</v>
      </c>
      <c r="MDB452" s="72" t="s">
        <v>94</v>
      </c>
      <c r="MDC452" s="72" t="s">
        <v>94</v>
      </c>
      <c r="MDD452" s="72" t="s">
        <v>94</v>
      </c>
      <c r="MDE452" s="72" t="s">
        <v>94</v>
      </c>
      <c r="MDF452" s="72" t="s">
        <v>94</v>
      </c>
      <c r="MDG452" s="72" t="s">
        <v>94</v>
      </c>
      <c r="MDH452" s="72" t="s">
        <v>94</v>
      </c>
      <c r="MDI452" s="72" t="s">
        <v>94</v>
      </c>
      <c r="MDJ452" s="72" t="s">
        <v>94</v>
      </c>
      <c r="MDK452" s="72" t="s">
        <v>94</v>
      </c>
      <c r="MDL452" s="72" t="s">
        <v>94</v>
      </c>
      <c r="MDM452" s="72" t="s">
        <v>94</v>
      </c>
      <c r="MDN452" s="72" t="s">
        <v>94</v>
      </c>
      <c r="MDO452" s="72" t="s">
        <v>94</v>
      </c>
      <c r="MDP452" s="72" t="s">
        <v>94</v>
      </c>
      <c r="MDQ452" s="72" t="s">
        <v>94</v>
      </c>
      <c r="MDR452" s="72" t="s">
        <v>94</v>
      </c>
      <c r="MDS452" s="72" t="s">
        <v>94</v>
      </c>
      <c r="MDT452" s="72" t="s">
        <v>94</v>
      </c>
      <c r="MDU452" s="72" t="s">
        <v>94</v>
      </c>
      <c r="MDV452" s="72" t="s">
        <v>94</v>
      </c>
      <c r="MDW452" s="72" t="s">
        <v>94</v>
      </c>
      <c r="MDX452" s="72" t="s">
        <v>94</v>
      </c>
      <c r="MDY452" s="72" t="s">
        <v>94</v>
      </c>
      <c r="MDZ452" s="72" t="s">
        <v>94</v>
      </c>
      <c r="MEA452" s="72" t="s">
        <v>94</v>
      </c>
      <c r="MEB452" s="72" t="s">
        <v>94</v>
      </c>
      <c r="MEC452" s="72" t="s">
        <v>94</v>
      </c>
      <c r="MED452" s="72" t="s">
        <v>94</v>
      </c>
      <c r="MEE452" s="72" t="s">
        <v>94</v>
      </c>
      <c r="MEF452" s="72" t="s">
        <v>94</v>
      </c>
      <c r="MEG452" s="72" t="s">
        <v>94</v>
      </c>
      <c r="MEH452" s="72" t="s">
        <v>94</v>
      </c>
      <c r="MEI452" s="72" t="s">
        <v>94</v>
      </c>
      <c r="MEJ452" s="72" t="s">
        <v>94</v>
      </c>
      <c r="MEK452" s="72" t="s">
        <v>94</v>
      </c>
      <c r="MEL452" s="72" t="s">
        <v>94</v>
      </c>
      <c r="MEM452" s="72" t="s">
        <v>94</v>
      </c>
      <c r="MEN452" s="72" t="s">
        <v>94</v>
      </c>
      <c r="MEO452" s="72" t="s">
        <v>94</v>
      </c>
      <c r="MEP452" s="72" t="s">
        <v>94</v>
      </c>
      <c r="MEQ452" s="72" t="s">
        <v>94</v>
      </c>
      <c r="MER452" s="72" t="s">
        <v>94</v>
      </c>
      <c r="MES452" s="72" t="s">
        <v>94</v>
      </c>
      <c r="MET452" s="72" t="s">
        <v>94</v>
      </c>
      <c r="MEU452" s="72" t="s">
        <v>94</v>
      </c>
      <c r="MEV452" s="72" t="s">
        <v>94</v>
      </c>
      <c r="MEW452" s="72" t="s">
        <v>94</v>
      </c>
      <c r="MEX452" s="72" t="s">
        <v>94</v>
      </c>
      <c r="MEY452" s="72" t="s">
        <v>94</v>
      </c>
      <c r="MEZ452" s="72" t="s">
        <v>94</v>
      </c>
      <c r="MFA452" s="72" t="s">
        <v>94</v>
      </c>
      <c r="MFB452" s="72" t="s">
        <v>94</v>
      </c>
      <c r="MFC452" s="72" t="s">
        <v>94</v>
      </c>
      <c r="MFD452" s="72" t="s">
        <v>94</v>
      </c>
      <c r="MFE452" s="72" t="s">
        <v>94</v>
      </c>
      <c r="MFF452" s="72" t="s">
        <v>94</v>
      </c>
      <c r="MFG452" s="72" t="s">
        <v>94</v>
      </c>
      <c r="MFH452" s="72" t="s">
        <v>94</v>
      </c>
      <c r="MFI452" s="72" t="s">
        <v>94</v>
      </c>
      <c r="MFJ452" s="72" t="s">
        <v>94</v>
      </c>
      <c r="MFK452" s="72" t="s">
        <v>94</v>
      </c>
      <c r="MFL452" s="72" t="s">
        <v>94</v>
      </c>
      <c r="MFM452" s="72" t="s">
        <v>94</v>
      </c>
      <c r="MFN452" s="72" t="s">
        <v>94</v>
      </c>
      <c r="MFO452" s="72" t="s">
        <v>94</v>
      </c>
      <c r="MFP452" s="72" t="s">
        <v>94</v>
      </c>
      <c r="MFQ452" s="72" t="s">
        <v>94</v>
      </c>
      <c r="MFR452" s="72" t="s">
        <v>94</v>
      </c>
      <c r="MFS452" s="72" t="s">
        <v>94</v>
      </c>
      <c r="MFT452" s="72" t="s">
        <v>94</v>
      </c>
      <c r="MFU452" s="72" t="s">
        <v>94</v>
      </c>
      <c r="MFV452" s="72" t="s">
        <v>94</v>
      </c>
      <c r="MFW452" s="72" t="s">
        <v>94</v>
      </c>
      <c r="MFX452" s="72" t="s">
        <v>94</v>
      </c>
      <c r="MFY452" s="72" t="s">
        <v>94</v>
      </c>
      <c r="MFZ452" s="72" t="s">
        <v>94</v>
      </c>
      <c r="MGA452" s="72" t="s">
        <v>94</v>
      </c>
      <c r="MGB452" s="72" t="s">
        <v>94</v>
      </c>
      <c r="MGC452" s="72" t="s">
        <v>94</v>
      </c>
      <c r="MGD452" s="72" t="s">
        <v>94</v>
      </c>
      <c r="MGE452" s="72" t="s">
        <v>94</v>
      </c>
      <c r="MGF452" s="72" t="s">
        <v>94</v>
      </c>
      <c r="MGG452" s="72" t="s">
        <v>94</v>
      </c>
      <c r="MGH452" s="72" t="s">
        <v>94</v>
      </c>
      <c r="MGI452" s="72" t="s">
        <v>94</v>
      </c>
      <c r="MGJ452" s="72" t="s">
        <v>94</v>
      </c>
      <c r="MGK452" s="72" t="s">
        <v>94</v>
      </c>
      <c r="MGL452" s="72" t="s">
        <v>94</v>
      </c>
      <c r="MGM452" s="72" t="s">
        <v>94</v>
      </c>
      <c r="MGN452" s="72" t="s">
        <v>94</v>
      </c>
      <c r="MGO452" s="72" t="s">
        <v>94</v>
      </c>
      <c r="MGP452" s="72" t="s">
        <v>94</v>
      </c>
      <c r="MGQ452" s="72" t="s">
        <v>94</v>
      </c>
      <c r="MGR452" s="72" t="s">
        <v>94</v>
      </c>
      <c r="MGS452" s="72" t="s">
        <v>94</v>
      </c>
      <c r="MGT452" s="72" t="s">
        <v>94</v>
      </c>
      <c r="MGU452" s="72" t="s">
        <v>94</v>
      </c>
      <c r="MGV452" s="72" t="s">
        <v>94</v>
      </c>
      <c r="MGW452" s="72" t="s">
        <v>94</v>
      </c>
      <c r="MGX452" s="72" t="s">
        <v>94</v>
      </c>
      <c r="MGY452" s="72" t="s">
        <v>94</v>
      </c>
      <c r="MGZ452" s="72" t="s">
        <v>94</v>
      </c>
      <c r="MHA452" s="72" t="s">
        <v>94</v>
      </c>
      <c r="MHB452" s="72" t="s">
        <v>94</v>
      </c>
      <c r="MHC452" s="72" t="s">
        <v>94</v>
      </c>
      <c r="MHD452" s="72" t="s">
        <v>94</v>
      </c>
      <c r="MHE452" s="72" t="s">
        <v>94</v>
      </c>
      <c r="MHF452" s="72" t="s">
        <v>94</v>
      </c>
      <c r="MHG452" s="72" t="s">
        <v>94</v>
      </c>
      <c r="MHH452" s="72" t="s">
        <v>94</v>
      </c>
      <c r="MHI452" s="72" t="s">
        <v>94</v>
      </c>
      <c r="MHJ452" s="72" t="s">
        <v>94</v>
      </c>
      <c r="MHK452" s="72" t="s">
        <v>94</v>
      </c>
      <c r="MHL452" s="72" t="s">
        <v>94</v>
      </c>
      <c r="MHM452" s="72" t="s">
        <v>94</v>
      </c>
      <c r="MHN452" s="72" t="s">
        <v>94</v>
      </c>
      <c r="MHO452" s="72" t="s">
        <v>94</v>
      </c>
      <c r="MHP452" s="72" t="s">
        <v>94</v>
      </c>
      <c r="MHQ452" s="72" t="s">
        <v>94</v>
      </c>
      <c r="MHR452" s="72" t="s">
        <v>94</v>
      </c>
      <c r="MHS452" s="72" t="s">
        <v>94</v>
      </c>
      <c r="MHT452" s="72" t="s">
        <v>94</v>
      </c>
      <c r="MHU452" s="72" t="s">
        <v>94</v>
      </c>
      <c r="MHV452" s="72" t="s">
        <v>94</v>
      </c>
      <c r="MHW452" s="72" t="s">
        <v>94</v>
      </c>
      <c r="MHX452" s="72" t="s">
        <v>94</v>
      </c>
      <c r="MHY452" s="72" t="s">
        <v>94</v>
      </c>
      <c r="MHZ452" s="72" t="s">
        <v>94</v>
      </c>
      <c r="MIA452" s="72" t="s">
        <v>94</v>
      </c>
      <c r="MIB452" s="72" t="s">
        <v>94</v>
      </c>
      <c r="MIC452" s="72" t="s">
        <v>94</v>
      </c>
      <c r="MID452" s="72" t="s">
        <v>94</v>
      </c>
      <c r="MIE452" s="72" t="s">
        <v>94</v>
      </c>
      <c r="MIF452" s="72" t="s">
        <v>94</v>
      </c>
      <c r="MIG452" s="72" t="s">
        <v>94</v>
      </c>
      <c r="MIH452" s="72" t="s">
        <v>94</v>
      </c>
      <c r="MII452" s="72" t="s">
        <v>94</v>
      </c>
      <c r="MIJ452" s="72" t="s">
        <v>94</v>
      </c>
      <c r="MIK452" s="72" t="s">
        <v>94</v>
      </c>
      <c r="MIL452" s="72" t="s">
        <v>94</v>
      </c>
      <c r="MIM452" s="72" t="s">
        <v>94</v>
      </c>
      <c r="MIN452" s="72" t="s">
        <v>94</v>
      </c>
      <c r="MIO452" s="72" t="s">
        <v>94</v>
      </c>
      <c r="MIP452" s="72" t="s">
        <v>94</v>
      </c>
      <c r="MIQ452" s="72" t="s">
        <v>94</v>
      </c>
      <c r="MIR452" s="72" t="s">
        <v>94</v>
      </c>
      <c r="MIS452" s="72" t="s">
        <v>94</v>
      </c>
      <c r="MIT452" s="72" t="s">
        <v>94</v>
      </c>
      <c r="MIU452" s="72" t="s">
        <v>94</v>
      </c>
      <c r="MIV452" s="72" t="s">
        <v>94</v>
      </c>
      <c r="MIW452" s="72" t="s">
        <v>94</v>
      </c>
      <c r="MIX452" s="72" t="s">
        <v>94</v>
      </c>
      <c r="MIY452" s="72" t="s">
        <v>94</v>
      </c>
      <c r="MIZ452" s="72" t="s">
        <v>94</v>
      </c>
      <c r="MJA452" s="72" t="s">
        <v>94</v>
      </c>
      <c r="MJB452" s="72" t="s">
        <v>94</v>
      </c>
      <c r="MJC452" s="72" t="s">
        <v>94</v>
      </c>
      <c r="MJD452" s="72" t="s">
        <v>94</v>
      </c>
      <c r="MJE452" s="72" t="s">
        <v>94</v>
      </c>
      <c r="MJF452" s="72" t="s">
        <v>94</v>
      </c>
      <c r="MJG452" s="72" t="s">
        <v>94</v>
      </c>
      <c r="MJH452" s="72" t="s">
        <v>94</v>
      </c>
      <c r="MJI452" s="72" t="s">
        <v>94</v>
      </c>
      <c r="MJJ452" s="72" t="s">
        <v>94</v>
      </c>
      <c r="MJK452" s="72" t="s">
        <v>94</v>
      </c>
      <c r="MJL452" s="72" t="s">
        <v>94</v>
      </c>
      <c r="MJM452" s="72" t="s">
        <v>94</v>
      </c>
      <c r="MJN452" s="72" t="s">
        <v>94</v>
      </c>
      <c r="MJO452" s="72" t="s">
        <v>94</v>
      </c>
      <c r="MJP452" s="72" t="s">
        <v>94</v>
      </c>
      <c r="MJQ452" s="72" t="s">
        <v>94</v>
      </c>
      <c r="MJR452" s="72" t="s">
        <v>94</v>
      </c>
      <c r="MJS452" s="72" t="s">
        <v>94</v>
      </c>
      <c r="MJT452" s="72" t="s">
        <v>94</v>
      </c>
      <c r="MJU452" s="72" t="s">
        <v>94</v>
      </c>
      <c r="MJV452" s="72" t="s">
        <v>94</v>
      </c>
      <c r="MJW452" s="72" t="s">
        <v>94</v>
      </c>
      <c r="MJX452" s="72" t="s">
        <v>94</v>
      </c>
      <c r="MJY452" s="72" t="s">
        <v>94</v>
      </c>
      <c r="MJZ452" s="72" t="s">
        <v>94</v>
      </c>
      <c r="MKA452" s="72" t="s">
        <v>94</v>
      </c>
      <c r="MKB452" s="72" t="s">
        <v>94</v>
      </c>
      <c r="MKC452" s="72" t="s">
        <v>94</v>
      </c>
      <c r="MKD452" s="72" t="s">
        <v>94</v>
      </c>
      <c r="MKE452" s="72" t="s">
        <v>94</v>
      </c>
      <c r="MKF452" s="72" t="s">
        <v>94</v>
      </c>
      <c r="MKG452" s="72" t="s">
        <v>94</v>
      </c>
      <c r="MKH452" s="72" t="s">
        <v>94</v>
      </c>
      <c r="MKI452" s="72" t="s">
        <v>94</v>
      </c>
      <c r="MKJ452" s="72" t="s">
        <v>94</v>
      </c>
      <c r="MKK452" s="72" t="s">
        <v>94</v>
      </c>
      <c r="MKL452" s="72" t="s">
        <v>94</v>
      </c>
      <c r="MKM452" s="72" t="s">
        <v>94</v>
      </c>
      <c r="MKN452" s="72" t="s">
        <v>94</v>
      </c>
      <c r="MKO452" s="72" t="s">
        <v>94</v>
      </c>
      <c r="MKP452" s="72" t="s">
        <v>94</v>
      </c>
      <c r="MKQ452" s="72" t="s">
        <v>94</v>
      </c>
      <c r="MKR452" s="72" t="s">
        <v>94</v>
      </c>
      <c r="MKS452" s="72" t="s">
        <v>94</v>
      </c>
      <c r="MKT452" s="72" t="s">
        <v>94</v>
      </c>
      <c r="MKU452" s="72" t="s">
        <v>94</v>
      </c>
      <c r="MKV452" s="72" t="s">
        <v>94</v>
      </c>
      <c r="MKW452" s="72" t="s">
        <v>94</v>
      </c>
      <c r="MKX452" s="72" t="s">
        <v>94</v>
      </c>
      <c r="MKY452" s="72" t="s">
        <v>94</v>
      </c>
      <c r="MKZ452" s="72" t="s">
        <v>94</v>
      </c>
      <c r="MLA452" s="72" t="s">
        <v>94</v>
      </c>
      <c r="MLB452" s="72" t="s">
        <v>94</v>
      </c>
      <c r="MLC452" s="72" t="s">
        <v>94</v>
      </c>
      <c r="MLD452" s="72" t="s">
        <v>94</v>
      </c>
      <c r="MLE452" s="72" t="s">
        <v>94</v>
      </c>
      <c r="MLF452" s="72" t="s">
        <v>94</v>
      </c>
      <c r="MLG452" s="72" t="s">
        <v>94</v>
      </c>
      <c r="MLH452" s="72" t="s">
        <v>94</v>
      </c>
      <c r="MLI452" s="72" t="s">
        <v>94</v>
      </c>
      <c r="MLJ452" s="72" t="s">
        <v>94</v>
      </c>
      <c r="MLK452" s="72" t="s">
        <v>94</v>
      </c>
      <c r="MLL452" s="72" t="s">
        <v>94</v>
      </c>
      <c r="MLM452" s="72" t="s">
        <v>94</v>
      </c>
      <c r="MLN452" s="72" t="s">
        <v>94</v>
      </c>
      <c r="MLO452" s="72" t="s">
        <v>94</v>
      </c>
      <c r="MLP452" s="72" t="s">
        <v>94</v>
      </c>
      <c r="MLQ452" s="72" t="s">
        <v>94</v>
      </c>
      <c r="MLR452" s="72" t="s">
        <v>94</v>
      </c>
      <c r="MLS452" s="72" t="s">
        <v>94</v>
      </c>
      <c r="MLT452" s="72" t="s">
        <v>94</v>
      </c>
      <c r="MLU452" s="72" t="s">
        <v>94</v>
      </c>
      <c r="MLV452" s="72" t="s">
        <v>94</v>
      </c>
      <c r="MLW452" s="72" t="s">
        <v>94</v>
      </c>
      <c r="MLX452" s="72" t="s">
        <v>94</v>
      </c>
      <c r="MLY452" s="72" t="s">
        <v>94</v>
      </c>
      <c r="MLZ452" s="72" t="s">
        <v>94</v>
      </c>
      <c r="MMA452" s="72" t="s">
        <v>94</v>
      </c>
      <c r="MMB452" s="72" t="s">
        <v>94</v>
      </c>
      <c r="MMC452" s="72" t="s">
        <v>94</v>
      </c>
      <c r="MMD452" s="72" t="s">
        <v>94</v>
      </c>
      <c r="MME452" s="72" t="s">
        <v>94</v>
      </c>
      <c r="MMF452" s="72" t="s">
        <v>94</v>
      </c>
      <c r="MMG452" s="72" t="s">
        <v>94</v>
      </c>
      <c r="MMH452" s="72" t="s">
        <v>94</v>
      </c>
      <c r="MMI452" s="72" t="s">
        <v>94</v>
      </c>
      <c r="MMJ452" s="72" t="s">
        <v>94</v>
      </c>
      <c r="MMK452" s="72" t="s">
        <v>94</v>
      </c>
      <c r="MML452" s="72" t="s">
        <v>94</v>
      </c>
      <c r="MMM452" s="72" t="s">
        <v>94</v>
      </c>
      <c r="MMN452" s="72" t="s">
        <v>94</v>
      </c>
      <c r="MMO452" s="72" t="s">
        <v>94</v>
      </c>
      <c r="MMP452" s="72" t="s">
        <v>94</v>
      </c>
      <c r="MMQ452" s="72" t="s">
        <v>94</v>
      </c>
      <c r="MMR452" s="72" t="s">
        <v>94</v>
      </c>
      <c r="MMS452" s="72" t="s">
        <v>94</v>
      </c>
      <c r="MMT452" s="72" t="s">
        <v>94</v>
      </c>
      <c r="MMU452" s="72" t="s">
        <v>94</v>
      </c>
      <c r="MMV452" s="72" t="s">
        <v>94</v>
      </c>
      <c r="MMW452" s="72" t="s">
        <v>94</v>
      </c>
      <c r="MMX452" s="72" t="s">
        <v>94</v>
      </c>
      <c r="MMY452" s="72" t="s">
        <v>94</v>
      </c>
      <c r="MMZ452" s="72" t="s">
        <v>94</v>
      </c>
      <c r="MNA452" s="72" t="s">
        <v>94</v>
      </c>
      <c r="MNB452" s="72" t="s">
        <v>94</v>
      </c>
      <c r="MNC452" s="72" t="s">
        <v>94</v>
      </c>
      <c r="MND452" s="72" t="s">
        <v>94</v>
      </c>
      <c r="MNE452" s="72" t="s">
        <v>94</v>
      </c>
      <c r="MNF452" s="72" t="s">
        <v>94</v>
      </c>
      <c r="MNG452" s="72" t="s">
        <v>94</v>
      </c>
      <c r="MNH452" s="72" t="s">
        <v>94</v>
      </c>
      <c r="MNI452" s="72" t="s">
        <v>94</v>
      </c>
      <c r="MNJ452" s="72" t="s">
        <v>94</v>
      </c>
      <c r="MNK452" s="72" t="s">
        <v>94</v>
      </c>
      <c r="MNL452" s="72" t="s">
        <v>94</v>
      </c>
      <c r="MNM452" s="72" t="s">
        <v>94</v>
      </c>
      <c r="MNN452" s="72" t="s">
        <v>94</v>
      </c>
      <c r="MNO452" s="72" t="s">
        <v>94</v>
      </c>
      <c r="MNP452" s="72" t="s">
        <v>94</v>
      </c>
      <c r="MNQ452" s="72" t="s">
        <v>94</v>
      </c>
      <c r="MNR452" s="72" t="s">
        <v>94</v>
      </c>
      <c r="MNS452" s="72" t="s">
        <v>94</v>
      </c>
      <c r="MNT452" s="72" t="s">
        <v>94</v>
      </c>
      <c r="MNU452" s="72" t="s">
        <v>94</v>
      </c>
      <c r="MNV452" s="72" t="s">
        <v>94</v>
      </c>
      <c r="MNW452" s="72" t="s">
        <v>94</v>
      </c>
      <c r="MNX452" s="72" t="s">
        <v>94</v>
      </c>
      <c r="MNY452" s="72" t="s">
        <v>94</v>
      </c>
      <c r="MNZ452" s="72" t="s">
        <v>94</v>
      </c>
      <c r="MOA452" s="72" t="s">
        <v>94</v>
      </c>
      <c r="MOB452" s="72" t="s">
        <v>94</v>
      </c>
      <c r="MOC452" s="72" t="s">
        <v>94</v>
      </c>
      <c r="MOD452" s="72" t="s">
        <v>94</v>
      </c>
      <c r="MOE452" s="72" t="s">
        <v>94</v>
      </c>
      <c r="MOF452" s="72" t="s">
        <v>94</v>
      </c>
      <c r="MOG452" s="72" t="s">
        <v>94</v>
      </c>
      <c r="MOH452" s="72" t="s">
        <v>94</v>
      </c>
      <c r="MOI452" s="72" t="s">
        <v>94</v>
      </c>
      <c r="MOJ452" s="72" t="s">
        <v>94</v>
      </c>
      <c r="MOK452" s="72" t="s">
        <v>94</v>
      </c>
      <c r="MOL452" s="72" t="s">
        <v>94</v>
      </c>
      <c r="MOM452" s="72" t="s">
        <v>94</v>
      </c>
      <c r="MON452" s="72" t="s">
        <v>94</v>
      </c>
      <c r="MOO452" s="72" t="s">
        <v>94</v>
      </c>
      <c r="MOP452" s="72" t="s">
        <v>94</v>
      </c>
      <c r="MOQ452" s="72" t="s">
        <v>94</v>
      </c>
      <c r="MOR452" s="72" t="s">
        <v>94</v>
      </c>
      <c r="MOS452" s="72" t="s">
        <v>94</v>
      </c>
      <c r="MOT452" s="72" t="s">
        <v>94</v>
      </c>
      <c r="MOU452" s="72" t="s">
        <v>94</v>
      </c>
      <c r="MOV452" s="72" t="s">
        <v>94</v>
      </c>
      <c r="MOW452" s="72" t="s">
        <v>94</v>
      </c>
      <c r="MOX452" s="72" t="s">
        <v>94</v>
      </c>
      <c r="MOY452" s="72" t="s">
        <v>94</v>
      </c>
      <c r="MOZ452" s="72" t="s">
        <v>94</v>
      </c>
      <c r="MPA452" s="72" t="s">
        <v>94</v>
      </c>
      <c r="MPB452" s="72" t="s">
        <v>94</v>
      </c>
      <c r="MPC452" s="72" t="s">
        <v>94</v>
      </c>
      <c r="MPD452" s="72" t="s">
        <v>94</v>
      </c>
      <c r="MPE452" s="72" t="s">
        <v>94</v>
      </c>
      <c r="MPF452" s="72" t="s">
        <v>94</v>
      </c>
      <c r="MPG452" s="72" t="s">
        <v>94</v>
      </c>
      <c r="MPH452" s="72" t="s">
        <v>94</v>
      </c>
      <c r="MPI452" s="72" t="s">
        <v>94</v>
      </c>
      <c r="MPJ452" s="72" t="s">
        <v>94</v>
      </c>
      <c r="MPK452" s="72" t="s">
        <v>94</v>
      </c>
      <c r="MPL452" s="72" t="s">
        <v>94</v>
      </c>
      <c r="MPM452" s="72" t="s">
        <v>94</v>
      </c>
      <c r="MPN452" s="72" t="s">
        <v>94</v>
      </c>
      <c r="MPO452" s="72" t="s">
        <v>94</v>
      </c>
      <c r="MPP452" s="72" t="s">
        <v>94</v>
      </c>
      <c r="MPQ452" s="72" t="s">
        <v>94</v>
      </c>
      <c r="MPR452" s="72" t="s">
        <v>94</v>
      </c>
      <c r="MPS452" s="72" t="s">
        <v>94</v>
      </c>
      <c r="MPT452" s="72" t="s">
        <v>94</v>
      </c>
      <c r="MPU452" s="72" t="s">
        <v>94</v>
      </c>
      <c r="MPV452" s="72" t="s">
        <v>94</v>
      </c>
      <c r="MPW452" s="72" t="s">
        <v>94</v>
      </c>
      <c r="MPX452" s="72" t="s">
        <v>94</v>
      </c>
      <c r="MPY452" s="72" t="s">
        <v>94</v>
      </c>
      <c r="MPZ452" s="72" t="s">
        <v>94</v>
      </c>
      <c r="MQA452" s="72" t="s">
        <v>94</v>
      </c>
      <c r="MQB452" s="72" t="s">
        <v>94</v>
      </c>
      <c r="MQC452" s="72" t="s">
        <v>94</v>
      </c>
      <c r="MQD452" s="72" t="s">
        <v>94</v>
      </c>
      <c r="MQE452" s="72" t="s">
        <v>94</v>
      </c>
      <c r="MQF452" s="72" t="s">
        <v>94</v>
      </c>
      <c r="MQG452" s="72" t="s">
        <v>94</v>
      </c>
      <c r="MQH452" s="72" t="s">
        <v>94</v>
      </c>
      <c r="MQI452" s="72" t="s">
        <v>94</v>
      </c>
      <c r="MQJ452" s="72" t="s">
        <v>94</v>
      </c>
      <c r="MQK452" s="72" t="s">
        <v>94</v>
      </c>
      <c r="MQL452" s="72" t="s">
        <v>94</v>
      </c>
      <c r="MQM452" s="72" t="s">
        <v>94</v>
      </c>
      <c r="MQN452" s="72" t="s">
        <v>94</v>
      </c>
      <c r="MQO452" s="72" t="s">
        <v>94</v>
      </c>
      <c r="MQP452" s="72" t="s">
        <v>94</v>
      </c>
      <c r="MQQ452" s="72" t="s">
        <v>94</v>
      </c>
      <c r="MQR452" s="72" t="s">
        <v>94</v>
      </c>
      <c r="MQS452" s="72" t="s">
        <v>94</v>
      </c>
      <c r="MQT452" s="72" t="s">
        <v>94</v>
      </c>
      <c r="MQU452" s="72" t="s">
        <v>94</v>
      </c>
      <c r="MQV452" s="72" t="s">
        <v>94</v>
      </c>
      <c r="MQW452" s="72" t="s">
        <v>94</v>
      </c>
      <c r="MQX452" s="72" t="s">
        <v>94</v>
      </c>
      <c r="MQY452" s="72" t="s">
        <v>94</v>
      </c>
      <c r="MQZ452" s="72" t="s">
        <v>94</v>
      </c>
      <c r="MRA452" s="72" t="s">
        <v>94</v>
      </c>
      <c r="MRB452" s="72" t="s">
        <v>94</v>
      </c>
      <c r="MRC452" s="72" t="s">
        <v>94</v>
      </c>
      <c r="MRD452" s="72" t="s">
        <v>94</v>
      </c>
      <c r="MRE452" s="72" t="s">
        <v>94</v>
      </c>
      <c r="MRF452" s="72" t="s">
        <v>94</v>
      </c>
      <c r="MRG452" s="72" t="s">
        <v>94</v>
      </c>
      <c r="MRH452" s="72" t="s">
        <v>94</v>
      </c>
      <c r="MRI452" s="72" t="s">
        <v>94</v>
      </c>
      <c r="MRJ452" s="72" t="s">
        <v>94</v>
      </c>
      <c r="MRK452" s="72" t="s">
        <v>94</v>
      </c>
      <c r="MRL452" s="72" t="s">
        <v>94</v>
      </c>
      <c r="MRM452" s="72" t="s">
        <v>94</v>
      </c>
      <c r="MRN452" s="72" t="s">
        <v>94</v>
      </c>
      <c r="MRO452" s="72" t="s">
        <v>94</v>
      </c>
      <c r="MRP452" s="72" t="s">
        <v>94</v>
      </c>
      <c r="MRQ452" s="72" t="s">
        <v>94</v>
      </c>
      <c r="MRR452" s="72" t="s">
        <v>94</v>
      </c>
      <c r="MRS452" s="72" t="s">
        <v>94</v>
      </c>
      <c r="MRT452" s="72" t="s">
        <v>94</v>
      </c>
      <c r="MRU452" s="72" t="s">
        <v>94</v>
      </c>
      <c r="MRV452" s="72" t="s">
        <v>94</v>
      </c>
      <c r="MRW452" s="72" t="s">
        <v>94</v>
      </c>
      <c r="MRX452" s="72" t="s">
        <v>94</v>
      </c>
      <c r="MRY452" s="72" t="s">
        <v>94</v>
      </c>
      <c r="MRZ452" s="72" t="s">
        <v>94</v>
      </c>
      <c r="MSA452" s="72" t="s">
        <v>94</v>
      </c>
      <c r="MSB452" s="72" t="s">
        <v>94</v>
      </c>
      <c r="MSC452" s="72" t="s">
        <v>94</v>
      </c>
      <c r="MSD452" s="72" t="s">
        <v>94</v>
      </c>
      <c r="MSE452" s="72" t="s">
        <v>94</v>
      </c>
      <c r="MSF452" s="72" t="s">
        <v>94</v>
      </c>
      <c r="MSG452" s="72" t="s">
        <v>94</v>
      </c>
      <c r="MSH452" s="72" t="s">
        <v>94</v>
      </c>
      <c r="MSI452" s="72" t="s">
        <v>94</v>
      </c>
      <c r="MSJ452" s="72" t="s">
        <v>94</v>
      </c>
      <c r="MSK452" s="72" t="s">
        <v>94</v>
      </c>
      <c r="MSL452" s="72" t="s">
        <v>94</v>
      </c>
      <c r="MSM452" s="72" t="s">
        <v>94</v>
      </c>
      <c r="MSN452" s="72" t="s">
        <v>94</v>
      </c>
      <c r="MSO452" s="72" t="s">
        <v>94</v>
      </c>
      <c r="MSP452" s="72" t="s">
        <v>94</v>
      </c>
      <c r="MSQ452" s="72" t="s">
        <v>94</v>
      </c>
      <c r="MSR452" s="72" t="s">
        <v>94</v>
      </c>
      <c r="MSS452" s="72" t="s">
        <v>94</v>
      </c>
      <c r="MST452" s="72" t="s">
        <v>94</v>
      </c>
      <c r="MSU452" s="72" t="s">
        <v>94</v>
      </c>
      <c r="MSV452" s="72" t="s">
        <v>94</v>
      </c>
      <c r="MSW452" s="72" t="s">
        <v>94</v>
      </c>
      <c r="MSX452" s="72" t="s">
        <v>94</v>
      </c>
      <c r="MSY452" s="72" t="s">
        <v>94</v>
      </c>
      <c r="MSZ452" s="72" t="s">
        <v>94</v>
      </c>
      <c r="MTA452" s="72" t="s">
        <v>94</v>
      </c>
      <c r="MTB452" s="72" t="s">
        <v>94</v>
      </c>
      <c r="MTC452" s="72" t="s">
        <v>94</v>
      </c>
      <c r="MTD452" s="72" t="s">
        <v>94</v>
      </c>
      <c r="MTE452" s="72" t="s">
        <v>94</v>
      </c>
      <c r="MTF452" s="72" t="s">
        <v>94</v>
      </c>
      <c r="MTG452" s="72" t="s">
        <v>94</v>
      </c>
      <c r="MTH452" s="72" t="s">
        <v>94</v>
      </c>
      <c r="MTI452" s="72" t="s">
        <v>94</v>
      </c>
      <c r="MTJ452" s="72" t="s">
        <v>94</v>
      </c>
      <c r="MTK452" s="72" t="s">
        <v>94</v>
      </c>
      <c r="MTL452" s="72" t="s">
        <v>94</v>
      </c>
      <c r="MTM452" s="72" t="s">
        <v>94</v>
      </c>
      <c r="MTN452" s="72" t="s">
        <v>94</v>
      </c>
      <c r="MTO452" s="72" t="s">
        <v>94</v>
      </c>
      <c r="MTP452" s="72" t="s">
        <v>94</v>
      </c>
      <c r="MTQ452" s="72" t="s">
        <v>94</v>
      </c>
      <c r="MTR452" s="72" t="s">
        <v>94</v>
      </c>
      <c r="MTS452" s="72" t="s">
        <v>94</v>
      </c>
      <c r="MTT452" s="72" t="s">
        <v>94</v>
      </c>
      <c r="MTU452" s="72" t="s">
        <v>94</v>
      </c>
      <c r="MTV452" s="72" t="s">
        <v>94</v>
      </c>
      <c r="MTW452" s="72" t="s">
        <v>94</v>
      </c>
      <c r="MTX452" s="72" t="s">
        <v>94</v>
      </c>
      <c r="MTY452" s="72" t="s">
        <v>94</v>
      </c>
      <c r="MTZ452" s="72" t="s">
        <v>94</v>
      </c>
      <c r="MUA452" s="72" t="s">
        <v>94</v>
      </c>
      <c r="MUB452" s="72" t="s">
        <v>94</v>
      </c>
      <c r="MUC452" s="72" t="s">
        <v>94</v>
      </c>
      <c r="MUD452" s="72" t="s">
        <v>94</v>
      </c>
      <c r="MUE452" s="72" t="s">
        <v>94</v>
      </c>
      <c r="MUF452" s="72" t="s">
        <v>94</v>
      </c>
      <c r="MUG452" s="72" t="s">
        <v>94</v>
      </c>
      <c r="MUH452" s="72" t="s">
        <v>94</v>
      </c>
      <c r="MUI452" s="72" t="s">
        <v>94</v>
      </c>
      <c r="MUJ452" s="72" t="s">
        <v>94</v>
      </c>
      <c r="MUK452" s="72" t="s">
        <v>94</v>
      </c>
      <c r="MUL452" s="72" t="s">
        <v>94</v>
      </c>
      <c r="MUM452" s="72" t="s">
        <v>94</v>
      </c>
      <c r="MUN452" s="72" t="s">
        <v>94</v>
      </c>
      <c r="MUO452" s="72" t="s">
        <v>94</v>
      </c>
      <c r="MUP452" s="72" t="s">
        <v>94</v>
      </c>
      <c r="MUQ452" s="72" t="s">
        <v>94</v>
      </c>
      <c r="MUR452" s="72" t="s">
        <v>94</v>
      </c>
      <c r="MUS452" s="72" t="s">
        <v>94</v>
      </c>
      <c r="MUT452" s="72" t="s">
        <v>94</v>
      </c>
      <c r="MUU452" s="72" t="s">
        <v>94</v>
      </c>
      <c r="MUV452" s="72" t="s">
        <v>94</v>
      </c>
      <c r="MUW452" s="72" t="s">
        <v>94</v>
      </c>
      <c r="MUX452" s="72" t="s">
        <v>94</v>
      </c>
      <c r="MUY452" s="72" t="s">
        <v>94</v>
      </c>
      <c r="MUZ452" s="72" t="s">
        <v>94</v>
      </c>
      <c r="MVA452" s="72" t="s">
        <v>94</v>
      </c>
      <c r="MVB452" s="72" t="s">
        <v>94</v>
      </c>
      <c r="MVC452" s="72" t="s">
        <v>94</v>
      </c>
      <c r="MVD452" s="72" t="s">
        <v>94</v>
      </c>
      <c r="MVE452" s="72" t="s">
        <v>94</v>
      </c>
      <c r="MVF452" s="72" t="s">
        <v>94</v>
      </c>
      <c r="MVG452" s="72" t="s">
        <v>94</v>
      </c>
      <c r="MVH452" s="72" t="s">
        <v>94</v>
      </c>
      <c r="MVI452" s="72" t="s">
        <v>94</v>
      </c>
      <c r="MVJ452" s="72" t="s">
        <v>94</v>
      </c>
      <c r="MVK452" s="72" t="s">
        <v>94</v>
      </c>
      <c r="MVL452" s="72" t="s">
        <v>94</v>
      </c>
      <c r="MVM452" s="72" t="s">
        <v>94</v>
      </c>
      <c r="MVN452" s="72" t="s">
        <v>94</v>
      </c>
      <c r="MVO452" s="72" t="s">
        <v>94</v>
      </c>
      <c r="MVP452" s="72" t="s">
        <v>94</v>
      </c>
      <c r="MVQ452" s="72" t="s">
        <v>94</v>
      </c>
      <c r="MVR452" s="72" t="s">
        <v>94</v>
      </c>
      <c r="MVS452" s="72" t="s">
        <v>94</v>
      </c>
      <c r="MVT452" s="72" t="s">
        <v>94</v>
      </c>
      <c r="MVU452" s="72" t="s">
        <v>94</v>
      </c>
      <c r="MVV452" s="72" t="s">
        <v>94</v>
      </c>
      <c r="MVW452" s="72" t="s">
        <v>94</v>
      </c>
      <c r="MVX452" s="72" t="s">
        <v>94</v>
      </c>
      <c r="MVY452" s="72" t="s">
        <v>94</v>
      </c>
      <c r="MVZ452" s="72" t="s">
        <v>94</v>
      </c>
      <c r="MWA452" s="72" t="s">
        <v>94</v>
      </c>
      <c r="MWB452" s="72" t="s">
        <v>94</v>
      </c>
      <c r="MWC452" s="72" t="s">
        <v>94</v>
      </c>
      <c r="MWD452" s="72" t="s">
        <v>94</v>
      </c>
      <c r="MWE452" s="72" t="s">
        <v>94</v>
      </c>
      <c r="MWF452" s="72" t="s">
        <v>94</v>
      </c>
      <c r="MWG452" s="72" t="s">
        <v>94</v>
      </c>
      <c r="MWH452" s="72" t="s">
        <v>94</v>
      </c>
      <c r="MWI452" s="72" t="s">
        <v>94</v>
      </c>
      <c r="MWJ452" s="72" t="s">
        <v>94</v>
      </c>
      <c r="MWK452" s="72" t="s">
        <v>94</v>
      </c>
      <c r="MWL452" s="72" t="s">
        <v>94</v>
      </c>
      <c r="MWM452" s="72" t="s">
        <v>94</v>
      </c>
      <c r="MWN452" s="72" t="s">
        <v>94</v>
      </c>
      <c r="MWO452" s="72" t="s">
        <v>94</v>
      </c>
      <c r="MWP452" s="72" t="s">
        <v>94</v>
      </c>
      <c r="MWQ452" s="72" t="s">
        <v>94</v>
      </c>
      <c r="MWR452" s="72" t="s">
        <v>94</v>
      </c>
      <c r="MWS452" s="72" t="s">
        <v>94</v>
      </c>
      <c r="MWT452" s="72" t="s">
        <v>94</v>
      </c>
      <c r="MWU452" s="72" t="s">
        <v>94</v>
      </c>
      <c r="MWV452" s="72" t="s">
        <v>94</v>
      </c>
      <c r="MWW452" s="72" t="s">
        <v>94</v>
      </c>
      <c r="MWX452" s="72" t="s">
        <v>94</v>
      </c>
      <c r="MWY452" s="72" t="s">
        <v>94</v>
      </c>
      <c r="MWZ452" s="72" t="s">
        <v>94</v>
      </c>
      <c r="MXA452" s="72" t="s">
        <v>94</v>
      </c>
      <c r="MXB452" s="72" t="s">
        <v>94</v>
      </c>
      <c r="MXC452" s="72" t="s">
        <v>94</v>
      </c>
      <c r="MXD452" s="72" t="s">
        <v>94</v>
      </c>
      <c r="MXE452" s="72" t="s">
        <v>94</v>
      </c>
      <c r="MXF452" s="72" t="s">
        <v>94</v>
      </c>
      <c r="MXG452" s="72" t="s">
        <v>94</v>
      </c>
      <c r="MXH452" s="72" t="s">
        <v>94</v>
      </c>
      <c r="MXI452" s="72" t="s">
        <v>94</v>
      </c>
      <c r="MXJ452" s="72" t="s">
        <v>94</v>
      </c>
      <c r="MXK452" s="72" t="s">
        <v>94</v>
      </c>
      <c r="MXL452" s="72" t="s">
        <v>94</v>
      </c>
      <c r="MXM452" s="72" t="s">
        <v>94</v>
      </c>
      <c r="MXN452" s="72" t="s">
        <v>94</v>
      </c>
      <c r="MXO452" s="72" t="s">
        <v>94</v>
      </c>
      <c r="MXP452" s="72" t="s">
        <v>94</v>
      </c>
      <c r="MXQ452" s="72" t="s">
        <v>94</v>
      </c>
      <c r="MXR452" s="72" t="s">
        <v>94</v>
      </c>
      <c r="MXS452" s="72" t="s">
        <v>94</v>
      </c>
      <c r="MXT452" s="72" t="s">
        <v>94</v>
      </c>
      <c r="MXU452" s="72" t="s">
        <v>94</v>
      </c>
      <c r="MXV452" s="72" t="s">
        <v>94</v>
      </c>
      <c r="MXW452" s="72" t="s">
        <v>94</v>
      </c>
      <c r="MXX452" s="72" t="s">
        <v>94</v>
      </c>
      <c r="MXY452" s="72" t="s">
        <v>94</v>
      </c>
      <c r="MXZ452" s="72" t="s">
        <v>94</v>
      </c>
      <c r="MYA452" s="72" t="s">
        <v>94</v>
      </c>
      <c r="MYB452" s="72" t="s">
        <v>94</v>
      </c>
      <c r="MYC452" s="72" t="s">
        <v>94</v>
      </c>
      <c r="MYD452" s="72" t="s">
        <v>94</v>
      </c>
      <c r="MYE452" s="72" t="s">
        <v>94</v>
      </c>
      <c r="MYF452" s="72" t="s">
        <v>94</v>
      </c>
      <c r="MYG452" s="72" t="s">
        <v>94</v>
      </c>
      <c r="MYH452" s="72" t="s">
        <v>94</v>
      </c>
      <c r="MYI452" s="72" t="s">
        <v>94</v>
      </c>
      <c r="MYJ452" s="72" t="s">
        <v>94</v>
      </c>
      <c r="MYK452" s="72" t="s">
        <v>94</v>
      </c>
      <c r="MYL452" s="72" t="s">
        <v>94</v>
      </c>
      <c r="MYM452" s="72" t="s">
        <v>94</v>
      </c>
      <c r="MYN452" s="72" t="s">
        <v>94</v>
      </c>
      <c r="MYO452" s="72" t="s">
        <v>94</v>
      </c>
      <c r="MYP452" s="72" t="s">
        <v>94</v>
      </c>
      <c r="MYQ452" s="72" t="s">
        <v>94</v>
      </c>
      <c r="MYR452" s="72" t="s">
        <v>94</v>
      </c>
      <c r="MYS452" s="72" t="s">
        <v>94</v>
      </c>
      <c r="MYT452" s="72" t="s">
        <v>94</v>
      </c>
      <c r="MYU452" s="72" t="s">
        <v>94</v>
      </c>
      <c r="MYV452" s="72" t="s">
        <v>94</v>
      </c>
      <c r="MYW452" s="72" t="s">
        <v>94</v>
      </c>
      <c r="MYX452" s="72" t="s">
        <v>94</v>
      </c>
      <c r="MYY452" s="72" t="s">
        <v>94</v>
      </c>
      <c r="MYZ452" s="72" t="s">
        <v>94</v>
      </c>
      <c r="MZA452" s="72" t="s">
        <v>94</v>
      </c>
      <c r="MZB452" s="72" t="s">
        <v>94</v>
      </c>
      <c r="MZC452" s="72" t="s">
        <v>94</v>
      </c>
      <c r="MZD452" s="72" t="s">
        <v>94</v>
      </c>
      <c r="MZE452" s="72" t="s">
        <v>94</v>
      </c>
      <c r="MZF452" s="72" t="s">
        <v>94</v>
      </c>
      <c r="MZG452" s="72" t="s">
        <v>94</v>
      </c>
      <c r="MZH452" s="72" t="s">
        <v>94</v>
      </c>
      <c r="MZI452" s="72" t="s">
        <v>94</v>
      </c>
      <c r="MZJ452" s="72" t="s">
        <v>94</v>
      </c>
      <c r="MZK452" s="72" t="s">
        <v>94</v>
      </c>
      <c r="MZL452" s="72" t="s">
        <v>94</v>
      </c>
      <c r="MZM452" s="72" t="s">
        <v>94</v>
      </c>
      <c r="MZN452" s="72" t="s">
        <v>94</v>
      </c>
      <c r="MZO452" s="72" t="s">
        <v>94</v>
      </c>
      <c r="MZP452" s="72" t="s">
        <v>94</v>
      </c>
      <c r="MZQ452" s="72" t="s">
        <v>94</v>
      </c>
      <c r="MZR452" s="72" t="s">
        <v>94</v>
      </c>
      <c r="MZS452" s="72" t="s">
        <v>94</v>
      </c>
      <c r="MZT452" s="72" t="s">
        <v>94</v>
      </c>
      <c r="MZU452" s="72" t="s">
        <v>94</v>
      </c>
      <c r="MZV452" s="72" t="s">
        <v>94</v>
      </c>
      <c r="MZW452" s="72" t="s">
        <v>94</v>
      </c>
      <c r="MZX452" s="72" t="s">
        <v>94</v>
      </c>
      <c r="MZY452" s="72" t="s">
        <v>94</v>
      </c>
      <c r="MZZ452" s="72" t="s">
        <v>94</v>
      </c>
      <c r="NAA452" s="72" t="s">
        <v>94</v>
      </c>
      <c r="NAB452" s="72" t="s">
        <v>94</v>
      </c>
      <c r="NAC452" s="72" t="s">
        <v>94</v>
      </c>
      <c r="NAD452" s="72" t="s">
        <v>94</v>
      </c>
      <c r="NAE452" s="72" t="s">
        <v>94</v>
      </c>
      <c r="NAF452" s="72" t="s">
        <v>94</v>
      </c>
      <c r="NAG452" s="72" t="s">
        <v>94</v>
      </c>
      <c r="NAH452" s="72" t="s">
        <v>94</v>
      </c>
      <c r="NAI452" s="72" t="s">
        <v>94</v>
      </c>
      <c r="NAJ452" s="72" t="s">
        <v>94</v>
      </c>
      <c r="NAK452" s="72" t="s">
        <v>94</v>
      </c>
      <c r="NAL452" s="72" t="s">
        <v>94</v>
      </c>
      <c r="NAM452" s="72" t="s">
        <v>94</v>
      </c>
      <c r="NAN452" s="72" t="s">
        <v>94</v>
      </c>
      <c r="NAO452" s="72" t="s">
        <v>94</v>
      </c>
      <c r="NAP452" s="72" t="s">
        <v>94</v>
      </c>
      <c r="NAQ452" s="72" t="s">
        <v>94</v>
      </c>
      <c r="NAR452" s="72" t="s">
        <v>94</v>
      </c>
      <c r="NAS452" s="72" t="s">
        <v>94</v>
      </c>
      <c r="NAT452" s="72" t="s">
        <v>94</v>
      </c>
      <c r="NAU452" s="72" t="s">
        <v>94</v>
      </c>
      <c r="NAV452" s="72" t="s">
        <v>94</v>
      </c>
      <c r="NAW452" s="72" t="s">
        <v>94</v>
      </c>
      <c r="NAX452" s="72" t="s">
        <v>94</v>
      </c>
      <c r="NAY452" s="72" t="s">
        <v>94</v>
      </c>
      <c r="NAZ452" s="72" t="s">
        <v>94</v>
      </c>
      <c r="NBA452" s="72" t="s">
        <v>94</v>
      </c>
      <c r="NBB452" s="72" t="s">
        <v>94</v>
      </c>
      <c r="NBC452" s="72" t="s">
        <v>94</v>
      </c>
      <c r="NBD452" s="72" t="s">
        <v>94</v>
      </c>
      <c r="NBE452" s="72" t="s">
        <v>94</v>
      </c>
      <c r="NBF452" s="72" t="s">
        <v>94</v>
      </c>
      <c r="NBG452" s="72" t="s">
        <v>94</v>
      </c>
      <c r="NBH452" s="72" t="s">
        <v>94</v>
      </c>
      <c r="NBI452" s="72" t="s">
        <v>94</v>
      </c>
      <c r="NBJ452" s="72" t="s">
        <v>94</v>
      </c>
      <c r="NBK452" s="72" t="s">
        <v>94</v>
      </c>
      <c r="NBL452" s="72" t="s">
        <v>94</v>
      </c>
      <c r="NBM452" s="72" t="s">
        <v>94</v>
      </c>
      <c r="NBN452" s="72" t="s">
        <v>94</v>
      </c>
      <c r="NBO452" s="72" t="s">
        <v>94</v>
      </c>
      <c r="NBP452" s="72" t="s">
        <v>94</v>
      </c>
      <c r="NBQ452" s="72" t="s">
        <v>94</v>
      </c>
      <c r="NBR452" s="72" t="s">
        <v>94</v>
      </c>
      <c r="NBS452" s="72" t="s">
        <v>94</v>
      </c>
      <c r="NBT452" s="72" t="s">
        <v>94</v>
      </c>
      <c r="NBU452" s="72" t="s">
        <v>94</v>
      </c>
      <c r="NBV452" s="72" t="s">
        <v>94</v>
      </c>
      <c r="NBW452" s="72" t="s">
        <v>94</v>
      </c>
      <c r="NBX452" s="72" t="s">
        <v>94</v>
      </c>
      <c r="NBY452" s="72" t="s">
        <v>94</v>
      </c>
      <c r="NBZ452" s="72" t="s">
        <v>94</v>
      </c>
      <c r="NCA452" s="72" t="s">
        <v>94</v>
      </c>
      <c r="NCB452" s="72" t="s">
        <v>94</v>
      </c>
      <c r="NCC452" s="72" t="s">
        <v>94</v>
      </c>
      <c r="NCD452" s="72" t="s">
        <v>94</v>
      </c>
      <c r="NCE452" s="72" t="s">
        <v>94</v>
      </c>
      <c r="NCF452" s="72" t="s">
        <v>94</v>
      </c>
      <c r="NCG452" s="72" t="s">
        <v>94</v>
      </c>
      <c r="NCH452" s="72" t="s">
        <v>94</v>
      </c>
      <c r="NCI452" s="72" t="s">
        <v>94</v>
      </c>
      <c r="NCJ452" s="72" t="s">
        <v>94</v>
      </c>
      <c r="NCK452" s="72" t="s">
        <v>94</v>
      </c>
      <c r="NCL452" s="72" t="s">
        <v>94</v>
      </c>
      <c r="NCM452" s="72" t="s">
        <v>94</v>
      </c>
      <c r="NCN452" s="72" t="s">
        <v>94</v>
      </c>
      <c r="NCO452" s="72" t="s">
        <v>94</v>
      </c>
      <c r="NCP452" s="72" t="s">
        <v>94</v>
      </c>
      <c r="NCQ452" s="72" t="s">
        <v>94</v>
      </c>
      <c r="NCR452" s="72" t="s">
        <v>94</v>
      </c>
      <c r="NCS452" s="72" t="s">
        <v>94</v>
      </c>
      <c r="NCT452" s="72" t="s">
        <v>94</v>
      </c>
      <c r="NCU452" s="72" t="s">
        <v>94</v>
      </c>
      <c r="NCV452" s="72" t="s">
        <v>94</v>
      </c>
      <c r="NCW452" s="72" t="s">
        <v>94</v>
      </c>
      <c r="NCX452" s="72" t="s">
        <v>94</v>
      </c>
      <c r="NCY452" s="72" t="s">
        <v>94</v>
      </c>
      <c r="NCZ452" s="72" t="s">
        <v>94</v>
      </c>
      <c r="NDA452" s="72" t="s">
        <v>94</v>
      </c>
      <c r="NDB452" s="72" t="s">
        <v>94</v>
      </c>
      <c r="NDC452" s="72" t="s">
        <v>94</v>
      </c>
      <c r="NDD452" s="72" t="s">
        <v>94</v>
      </c>
      <c r="NDE452" s="72" t="s">
        <v>94</v>
      </c>
      <c r="NDF452" s="72" t="s">
        <v>94</v>
      </c>
      <c r="NDG452" s="72" t="s">
        <v>94</v>
      </c>
      <c r="NDH452" s="72" t="s">
        <v>94</v>
      </c>
      <c r="NDI452" s="72" t="s">
        <v>94</v>
      </c>
      <c r="NDJ452" s="72" t="s">
        <v>94</v>
      </c>
      <c r="NDK452" s="72" t="s">
        <v>94</v>
      </c>
      <c r="NDL452" s="72" t="s">
        <v>94</v>
      </c>
      <c r="NDM452" s="72" t="s">
        <v>94</v>
      </c>
      <c r="NDN452" s="72" t="s">
        <v>94</v>
      </c>
      <c r="NDO452" s="72" t="s">
        <v>94</v>
      </c>
      <c r="NDP452" s="72" t="s">
        <v>94</v>
      </c>
      <c r="NDQ452" s="72" t="s">
        <v>94</v>
      </c>
      <c r="NDR452" s="72" t="s">
        <v>94</v>
      </c>
      <c r="NDS452" s="72" t="s">
        <v>94</v>
      </c>
      <c r="NDT452" s="72" t="s">
        <v>94</v>
      </c>
      <c r="NDU452" s="72" t="s">
        <v>94</v>
      </c>
      <c r="NDV452" s="72" t="s">
        <v>94</v>
      </c>
      <c r="NDW452" s="72" t="s">
        <v>94</v>
      </c>
      <c r="NDX452" s="72" t="s">
        <v>94</v>
      </c>
      <c r="NDY452" s="72" t="s">
        <v>94</v>
      </c>
      <c r="NDZ452" s="72" t="s">
        <v>94</v>
      </c>
      <c r="NEA452" s="72" t="s">
        <v>94</v>
      </c>
      <c r="NEB452" s="72" t="s">
        <v>94</v>
      </c>
      <c r="NEC452" s="72" t="s">
        <v>94</v>
      </c>
      <c r="NED452" s="72" t="s">
        <v>94</v>
      </c>
      <c r="NEE452" s="72" t="s">
        <v>94</v>
      </c>
      <c r="NEF452" s="72" t="s">
        <v>94</v>
      </c>
      <c r="NEG452" s="72" t="s">
        <v>94</v>
      </c>
      <c r="NEH452" s="72" t="s">
        <v>94</v>
      </c>
      <c r="NEI452" s="72" t="s">
        <v>94</v>
      </c>
      <c r="NEJ452" s="72" t="s">
        <v>94</v>
      </c>
      <c r="NEK452" s="72" t="s">
        <v>94</v>
      </c>
      <c r="NEL452" s="72" t="s">
        <v>94</v>
      </c>
      <c r="NEM452" s="72" t="s">
        <v>94</v>
      </c>
      <c r="NEN452" s="72" t="s">
        <v>94</v>
      </c>
      <c r="NEO452" s="72" t="s">
        <v>94</v>
      </c>
      <c r="NEP452" s="72" t="s">
        <v>94</v>
      </c>
      <c r="NEQ452" s="72" t="s">
        <v>94</v>
      </c>
      <c r="NER452" s="72" t="s">
        <v>94</v>
      </c>
      <c r="NES452" s="72" t="s">
        <v>94</v>
      </c>
      <c r="NET452" s="72" t="s">
        <v>94</v>
      </c>
      <c r="NEU452" s="72" t="s">
        <v>94</v>
      </c>
      <c r="NEV452" s="72" t="s">
        <v>94</v>
      </c>
      <c r="NEW452" s="72" t="s">
        <v>94</v>
      </c>
      <c r="NEX452" s="72" t="s">
        <v>94</v>
      </c>
      <c r="NEY452" s="72" t="s">
        <v>94</v>
      </c>
      <c r="NEZ452" s="72" t="s">
        <v>94</v>
      </c>
      <c r="NFA452" s="72" t="s">
        <v>94</v>
      </c>
      <c r="NFB452" s="72" t="s">
        <v>94</v>
      </c>
      <c r="NFC452" s="72" t="s">
        <v>94</v>
      </c>
      <c r="NFD452" s="72" t="s">
        <v>94</v>
      </c>
      <c r="NFE452" s="72" t="s">
        <v>94</v>
      </c>
      <c r="NFF452" s="72" t="s">
        <v>94</v>
      </c>
      <c r="NFG452" s="72" t="s">
        <v>94</v>
      </c>
      <c r="NFH452" s="72" t="s">
        <v>94</v>
      </c>
      <c r="NFI452" s="72" t="s">
        <v>94</v>
      </c>
      <c r="NFJ452" s="72" t="s">
        <v>94</v>
      </c>
      <c r="NFK452" s="72" t="s">
        <v>94</v>
      </c>
      <c r="NFL452" s="72" t="s">
        <v>94</v>
      </c>
      <c r="NFM452" s="72" t="s">
        <v>94</v>
      </c>
      <c r="NFN452" s="72" t="s">
        <v>94</v>
      </c>
      <c r="NFO452" s="72" t="s">
        <v>94</v>
      </c>
      <c r="NFP452" s="72" t="s">
        <v>94</v>
      </c>
      <c r="NFQ452" s="72" t="s">
        <v>94</v>
      </c>
      <c r="NFR452" s="72" t="s">
        <v>94</v>
      </c>
      <c r="NFS452" s="72" t="s">
        <v>94</v>
      </c>
      <c r="NFT452" s="72" t="s">
        <v>94</v>
      </c>
      <c r="NFU452" s="72" t="s">
        <v>94</v>
      </c>
      <c r="NFV452" s="72" t="s">
        <v>94</v>
      </c>
      <c r="NFW452" s="72" t="s">
        <v>94</v>
      </c>
      <c r="NFX452" s="72" t="s">
        <v>94</v>
      </c>
      <c r="NFY452" s="72" t="s">
        <v>94</v>
      </c>
      <c r="NFZ452" s="72" t="s">
        <v>94</v>
      </c>
      <c r="NGA452" s="72" t="s">
        <v>94</v>
      </c>
      <c r="NGB452" s="72" t="s">
        <v>94</v>
      </c>
      <c r="NGC452" s="72" t="s">
        <v>94</v>
      </c>
      <c r="NGD452" s="72" t="s">
        <v>94</v>
      </c>
      <c r="NGE452" s="72" t="s">
        <v>94</v>
      </c>
      <c r="NGF452" s="72" t="s">
        <v>94</v>
      </c>
      <c r="NGG452" s="72" t="s">
        <v>94</v>
      </c>
      <c r="NGH452" s="72" t="s">
        <v>94</v>
      </c>
      <c r="NGI452" s="72" t="s">
        <v>94</v>
      </c>
      <c r="NGJ452" s="72" t="s">
        <v>94</v>
      </c>
      <c r="NGK452" s="72" t="s">
        <v>94</v>
      </c>
      <c r="NGL452" s="72" t="s">
        <v>94</v>
      </c>
      <c r="NGM452" s="72" t="s">
        <v>94</v>
      </c>
      <c r="NGN452" s="72" t="s">
        <v>94</v>
      </c>
      <c r="NGO452" s="72" t="s">
        <v>94</v>
      </c>
      <c r="NGP452" s="72" t="s">
        <v>94</v>
      </c>
      <c r="NGQ452" s="72" t="s">
        <v>94</v>
      </c>
      <c r="NGR452" s="72" t="s">
        <v>94</v>
      </c>
      <c r="NGS452" s="72" t="s">
        <v>94</v>
      </c>
      <c r="NGT452" s="72" t="s">
        <v>94</v>
      </c>
      <c r="NGU452" s="72" t="s">
        <v>94</v>
      </c>
      <c r="NGV452" s="72" t="s">
        <v>94</v>
      </c>
      <c r="NGW452" s="72" t="s">
        <v>94</v>
      </c>
      <c r="NGX452" s="72" t="s">
        <v>94</v>
      </c>
      <c r="NGY452" s="72" t="s">
        <v>94</v>
      </c>
      <c r="NGZ452" s="72" t="s">
        <v>94</v>
      </c>
      <c r="NHA452" s="72" t="s">
        <v>94</v>
      </c>
      <c r="NHB452" s="72" t="s">
        <v>94</v>
      </c>
      <c r="NHC452" s="72" t="s">
        <v>94</v>
      </c>
      <c r="NHD452" s="72" t="s">
        <v>94</v>
      </c>
      <c r="NHE452" s="72" t="s">
        <v>94</v>
      </c>
      <c r="NHF452" s="72" t="s">
        <v>94</v>
      </c>
      <c r="NHG452" s="72" t="s">
        <v>94</v>
      </c>
      <c r="NHH452" s="72" t="s">
        <v>94</v>
      </c>
      <c r="NHI452" s="72" t="s">
        <v>94</v>
      </c>
      <c r="NHJ452" s="72" t="s">
        <v>94</v>
      </c>
      <c r="NHK452" s="72" t="s">
        <v>94</v>
      </c>
      <c r="NHL452" s="72" t="s">
        <v>94</v>
      </c>
      <c r="NHM452" s="72" t="s">
        <v>94</v>
      </c>
      <c r="NHN452" s="72" t="s">
        <v>94</v>
      </c>
      <c r="NHO452" s="72" t="s">
        <v>94</v>
      </c>
      <c r="NHP452" s="72" t="s">
        <v>94</v>
      </c>
      <c r="NHQ452" s="72" t="s">
        <v>94</v>
      </c>
      <c r="NHR452" s="72" t="s">
        <v>94</v>
      </c>
      <c r="NHS452" s="72" t="s">
        <v>94</v>
      </c>
      <c r="NHT452" s="72" t="s">
        <v>94</v>
      </c>
      <c r="NHU452" s="72" t="s">
        <v>94</v>
      </c>
      <c r="NHV452" s="72" t="s">
        <v>94</v>
      </c>
      <c r="NHW452" s="72" t="s">
        <v>94</v>
      </c>
      <c r="NHX452" s="72" t="s">
        <v>94</v>
      </c>
      <c r="NHY452" s="72" t="s">
        <v>94</v>
      </c>
      <c r="NHZ452" s="72" t="s">
        <v>94</v>
      </c>
      <c r="NIA452" s="72" t="s">
        <v>94</v>
      </c>
      <c r="NIB452" s="72" t="s">
        <v>94</v>
      </c>
      <c r="NIC452" s="72" t="s">
        <v>94</v>
      </c>
      <c r="NID452" s="72" t="s">
        <v>94</v>
      </c>
      <c r="NIE452" s="72" t="s">
        <v>94</v>
      </c>
      <c r="NIF452" s="72" t="s">
        <v>94</v>
      </c>
      <c r="NIG452" s="72" t="s">
        <v>94</v>
      </c>
      <c r="NIH452" s="72" t="s">
        <v>94</v>
      </c>
      <c r="NII452" s="72" t="s">
        <v>94</v>
      </c>
      <c r="NIJ452" s="72" t="s">
        <v>94</v>
      </c>
      <c r="NIK452" s="72" t="s">
        <v>94</v>
      </c>
      <c r="NIL452" s="72" t="s">
        <v>94</v>
      </c>
      <c r="NIM452" s="72" t="s">
        <v>94</v>
      </c>
      <c r="NIN452" s="72" t="s">
        <v>94</v>
      </c>
      <c r="NIO452" s="72" t="s">
        <v>94</v>
      </c>
      <c r="NIP452" s="72" t="s">
        <v>94</v>
      </c>
      <c r="NIQ452" s="72" t="s">
        <v>94</v>
      </c>
      <c r="NIR452" s="72" t="s">
        <v>94</v>
      </c>
      <c r="NIS452" s="72" t="s">
        <v>94</v>
      </c>
      <c r="NIT452" s="72" t="s">
        <v>94</v>
      </c>
      <c r="NIU452" s="72" t="s">
        <v>94</v>
      </c>
      <c r="NIV452" s="72" t="s">
        <v>94</v>
      </c>
      <c r="NIW452" s="72" t="s">
        <v>94</v>
      </c>
      <c r="NIX452" s="72" t="s">
        <v>94</v>
      </c>
      <c r="NIY452" s="72" t="s">
        <v>94</v>
      </c>
      <c r="NIZ452" s="72" t="s">
        <v>94</v>
      </c>
      <c r="NJA452" s="72" t="s">
        <v>94</v>
      </c>
      <c r="NJB452" s="72" t="s">
        <v>94</v>
      </c>
      <c r="NJC452" s="72" t="s">
        <v>94</v>
      </c>
      <c r="NJD452" s="72" t="s">
        <v>94</v>
      </c>
      <c r="NJE452" s="72" t="s">
        <v>94</v>
      </c>
      <c r="NJF452" s="72" t="s">
        <v>94</v>
      </c>
      <c r="NJG452" s="72" t="s">
        <v>94</v>
      </c>
      <c r="NJH452" s="72" t="s">
        <v>94</v>
      </c>
      <c r="NJI452" s="72" t="s">
        <v>94</v>
      </c>
      <c r="NJJ452" s="72" t="s">
        <v>94</v>
      </c>
      <c r="NJK452" s="72" t="s">
        <v>94</v>
      </c>
      <c r="NJL452" s="72" t="s">
        <v>94</v>
      </c>
      <c r="NJM452" s="72" t="s">
        <v>94</v>
      </c>
      <c r="NJN452" s="72" t="s">
        <v>94</v>
      </c>
      <c r="NJO452" s="72" t="s">
        <v>94</v>
      </c>
      <c r="NJP452" s="72" t="s">
        <v>94</v>
      </c>
      <c r="NJQ452" s="72" t="s">
        <v>94</v>
      </c>
      <c r="NJR452" s="72" t="s">
        <v>94</v>
      </c>
      <c r="NJS452" s="72" t="s">
        <v>94</v>
      </c>
      <c r="NJT452" s="72" t="s">
        <v>94</v>
      </c>
      <c r="NJU452" s="72" t="s">
        <v>94</v>
      </c>
      <c r="NJV452" s="72" t="s">
        <v>94</v>
      </c>
      <c r="NJW452" s="72" t="s">
        <v>94</v>
      </c>
      <c r="NJX452" s="72" t="s">
        <v>94</v>
      </c>
      <c r="NJY452" s="72" t="s">
        <v>94</v>
      </c>
      <c r="NJZ452" s="72" t="s">
        <v>94</v>
      </c>
      <c r="NKA452" s="72" t="s">
        <v>94</v>
      </c>
      <c r="NKB452" s="72" t="s">
        <v>94</v>
      </c>
      <c r="NKC452" s="72" t="s">
        <v>94</v>
      </c>
      <c r="NKD452" s="72" t="s">
        <v>94</v>
      </c>
      <c r="NKE452" s="72" t="s">
        <v>94</v>
      </c>
      <c r="NKF452" s="72" t="s">
        <v>94</v>
      </c>
      <c r="NKG452" s="72" t="s">
        <v>94</v>
      </c>
      <c r="NKH452" s="72" t="s">
        <v>94</v>
      </c>
      <c r="NKI452" s="72" t="s">
        <v>94</v>
      </c>
      <c r="NKJ452" s="72" t="s">
        <v>94</v>
      </c>
      <c r="NKK452" s="72" t="s">
        <v>94</v>
      </c>
      <c r="NKL452" s="72" t="s">
        <v>94</v>
      </c>
      <c r="NKM452" s="72" t="s">
        <v>94</v>
      </c>
      <c r="NKN452" s="72" t="s">
        <v>94</v>
      </c>
      <c r="NKO452" s="72" t="s">
        <v>94</v>
      </c>
      <c r="NKP452" s="72" t="s">
        <v>94</v>
      </c>
      <c r="NKQ452" s="72" t="s">
        <v>94</v>
      </c>
      <c r="NKR452" s="72" t="s">
        <v>94</v>
      </c>
      <c r="NKS452" s="72" t="s">
        <v>94</v>
      </c>
      <c r="NKT452" s="72" t="s">
        <v>94</v>
      </c>
      <c r="NKU452" s="72" t="s">
        <v>94</v>
      </c>
      <c r="NKV452" s="72" t="s">
        <v>94</v>
      </c>
      <c r="NKW452" s="72" t="s">
        <v>94</v>
      </c>
      <c r="NKX452" s="72" t="s">
        <v>94</v>
      </c>
      <c r="NKY452" s="72" t="s">
        <v>94</v>
      </c>
      <c r="NKZ452" s="72" t="s">
        <v>94</v>
      </c>
      <c r="NLA452" s="72" t="s">
        <v>94</v>
      </c>
      <c r="NLB452" s="72" t="s">
        <v>94</v>
      </c>
      <c r="NLC452" s="72" t="s">
        <v>94</v>
      </c>
      <c r="NLD452" s="72" t="s">
        <v>94</v>
      </c>
      <c r="NLE452" s="72" t="s">
        <v>94</v>
      </c>
      <c r="NLF452" s="72" t="s">
        <v>94</v>
      </c>
      <c r="NLG452" s="72" t="s">
        <v>94</v>
      </c>
      <c r="NLH452" s="72" t="s">
        <v>94</v>
      </c>
      <c r="NLI452" s="72" t="s">
        <v>94</v>
      </c>
      <c r="NLJ452" s="72" t="s">
        <v>94</v>
      </c>
      <c r="NLK452" s="72" t="s">
        <v>94</v>
      </c>
      <c r="NLL452" s="72" t="s">
        <v>94</v>
      </c>
      <c r="NLM452" s="72" t="s">
        <v>94</v>
      </c>
      <c r="NLN452" s="72" t="s">
        <v>94</v>
      </c>
      <c r="NLO452" s="72" t="s">
        <v>94</v>
      </c>
      <c r="NLP452" s="72" t="s">
        <v>94</v>
      </c>
      <c r="NLQ452" s="72" t="s">
        <v>94</v>
      </c>
      <c r="NLR452" s="72" t="s">
        <v>94</v>
      </c>
      <c r="NLS452" s="72" t="s">
        <v>94</v>
      </c>
      <c r="NLT452" s="72" t="s">
        <v>94</v>
      </c>
      <c r="NLU452" s="72" t="s">
        <v>94</v>
      </c>
      <c r="NLV452" s="72" t="s">
        <v>94</v>
      </c>
      <c r="NLW452" s="72" t="s">
        <v>94</v>
      </c>
      <c r="NLX452" s="72" t="s">
        <v>94</v>
      </c>
      <c r="NLY452" s="72" t="s">
        <v>94</v>
      </c>
      <c r="NLZ452" s="72" t="s">
        <v>94</v>
      </c>
      <c r="NMA452" s="72" t="s">
        <v>94</v>
      </c>
      <c r="NMB452" s="72" t="s">
        <v>94</v>
      </c>
      <c r="NMC452" s="72" t="s">
        <v>94</v>
      </c>
      <c r="NMD452" s="72" t="s">
        <v>94</v>
      </c>
      <c r="NME452" s="72" t="s">
        <v>94</v>
      </c>
      <c r="NMF452" s="72" t="s">
        <v>94</v>
      </c>
      <c r="NMG452" s="72" t="s">
        <v>94</v>
      </c>
      <c r="NMH452" s="72" t="s">
        <v>94</v>
      </c>
      <c r="NMI452" s="72" t="s">
        <v>94</v>
      </c>
      <c r="NMJ452" s="72" t="s">
        <v>94</v>
      </c>
      <c r="NMK452" s="72" t="s">
        <v>94</v>
      </c>
      <c r="NML452" s="72" t="s">
        <v>94</v>
      </c>
      <c r="NMM452" s="72" t="s">
        <v>94</v>
      </c>
      <c r="NMN452" s="72" t="s">
        <v>94</v>
      </c>
      <c r="NMO452" s="72" t="s">
        <v>94</v>
      </c>
      <c r="NMP452" s="72" t="s">
        <v>94</v>
      </c>
      <c r="NMQ452" s="72" t="s">
        <v>94</v>
      </c>
      <c r="NMR452" s="72" t="s">
        <v>94</v>
      </c>
      <c r="NMS452" s="72" t="s">
        <v>94</v>
      </c>
      <c r="NMT452" s="72" t="s">
        <v>94</v>
      </c>
      <c r="NMU452" s="72" t="s">
        <v>94</v>
      </c>
      <c r="NMV452" s="72" t="s">
        <v>94</v>
      </c>
      <c r="NMW452" s="72" t="s">
        <v>94</v>
      </c>
      <c r="NMX452" s="72" t="s">
        <v>94</v>
      </c>
      <c r="NMY452" s="72" t="s">
        <v>94</v>
      </c>
      <c r="NMZ452" s="72" t="s">
        <v>94</v>
      </c>
      <c r="NNA452" s="72" t="s">
        <v>94</v>
      </c>
      <c r="NNB452" s="72" t="s">
        <v>94</v>
      </c>
      <c r="NNC452" s="72" t="s">
        <v>94</v>
      </c>
      <c r="NND452" s="72" t="s">
        <v>94</v>
      </c>
      <c r="NNE452" s="72" t="s">
        <v>94</v>
      </c>
      <c r="NNF452" s="72" t="s">
        <v>94</v>
      </c>
      <c r="NNG452" s="72" t="s">
        <v>94</v>
      </c>
      <c r="NNH452" s="72" t="s">
        <v>94</v>
      </c>
      <c r="NNI452" s="72" t="s">
        <v>94</v>
      </c>
      <c r="NNJ452" s="72" t="s">
        <v>94</v>
      </c>
      <c r="NNK452" s="72" t="s">
        <v>94</v>
      </c>
      <c r="NNL452" s="72" t="s">
        <v>94</v>
      </c>
      <c r="NNM452" s="72" t="s">
        <v>94</v>
      </c>
      <c r="NNN452" s="72" t="s">
        <v>94</v>
      </c>
      <c r="NNO452" s="72" t="s">
        <v>94</v>
      </c>
      <c r="NNP452" s="72" t="s">
        <v>94</v>
      </c>
      <c r="NNQ452" s="72" t="s">
        <v>94</v>
      </c>
      <c r="NNR452" s="72" t="s">
        <v>94</v>
      </c>
      <c r="NNS452" s="72" t="s">
        <v>94</v>
      </c>
      <c r="NNT452" s="72" t="s">
        <v>94</v>
      </c>
      <c r="NNU452" s="72" t="s">
        <v>94</v>
      </c>
      <c r="NNV452" s="72" t="s">
        <v>94</v>
      </c>
      <c r="NNW452" s="72" t="s">
        <v>94</v>
      </c>
      <c r="NNX452" s="72" t="s">
        <v>94</v>
      </c>
      <c r="NNY452" s="72" t="s">
        <v>94</v>
      </c>
      <c r="NNZ452" s="72" t="s">
        <v>94</v>
      </c>
      <c r="NOA452" s="72" t="s">
        <v>94</v>
      </c>
      <c r="NOB452" s="72" t="s">
        <v>94</v>
      </c>
      <c r="NOC452" s="72" t="s">
        <v>94</v>
      </c>
      <c r="NOD452" s="72" t="s">
        <v>94</v>
      </c>
      <c r="NOE452" s="72" t="s">
        <v>94</v>
      </c>
      <c r="NOF452" s="72" t="s">
        <v>94</v>
      </c>
      <c r="NOG452" s="72" t="s">
        <v>94</v>
      </c>
      <c r="NOH452" s="72" t="s">
        <v>94</v>
      </c>
      <c r="NOI452" s="72" t="s">
        <v>94</v>
      </c>
      <c r="NOJ452" s="72" t="s">
        <v>94</v>
      </c>
      <c r="NOK452" s="72" t="s">
        <v>94</v>
      </c>
      <c r="NOL452" s="72" t="s">
        <v>94</v>
      </c>
      <c r="NOM452" s="72" t="s">
        <v>94</v>
      </c>
      <c r="NON452" s="72" t="s">
        <v>94</v>
      </c>
      <c r="NOO452" s="72" t="s">
        <v>94</v>
      </c>
      <c r="NOP452" s="72" t="s">
        <v>94</v>
      </c>
      <c r="NOQ452" s="72" t="s">
        <v>94</v>
      </c>
      <c r="NOR452" s="72" t="s">
        <v>94</v>
      </c>
      <c r="NOS452" s="72" t="s">
        <v>94</v>
      </c>
      <c r="NOT452" s="72" t="s">
        <v>94</v>
      </c>
      <c r="NOU452" s="72" t="s">
        <v>94</v>
      </c>
      <c r="NOV452" s="72" t="s">
        <v>94</v>
      </c>
      <c r="NOW452" s="72" t="s">
        <v>94</v>
      </c>
      <c r="NOX452" s="72" t="s">
        <v>94</v>
      </c>
      <c r="NOY452" s="72" t="s">
        <v>94</v>
      </c>
      <c r="NOZ452" s="72" t="s">
        <v>94</v>
      </c>
      <c r="NPA452" s="72" t="s">
        <v>94</v>
      </c>
      <c r="NPB452" s="72" t="s">
        <v>94</v>
      </c>
      <c r="NPC452" s="72" t="s">
        <v>94</v>
      </c>
      <c r="NPD452" s="72" t="s">
        <v>94</v>
      </c>
      <c r="NPE452" s="72" t="s">
        <v>94</v>
      </c>
      <c r="NPF452" s="72" t="s">
        <v>94</v>
      </c>
      <c r="NPG452" s="72" t="s">
        <v>94</v>
      </c>
      <c r="NPH452" s="72" t="s">
        <v>94</v>
      </c>
      <c r="NPI452" s="72" t="s">
        <v>94</v>
      </c>
      <c r="NPJ452" s="72" t="s">
        <v>94</v>
      </c>
      <c r="NPK452" s="72" t="s">
        <v>94</v>
      </c>
      <c r="NPL452" s="72" t="s">
        <v>94</v>
      </c>
      <c r="NPM452" s="72" t="s">
        <v>94</v>
      </c>
      <c r="NPN452" s="72" t="s">
        <v>94</v>
      </c>
      <c r="NPO452" s="72" t="s">
        <v>94</v>
      </c>
      <c r="NPP452" s="72" t="s">
        <v>94</v>
      </c>
      <c r="NPQ452" s="72" t="s">
        <v>94</v>
      </c>
      <c r="NPR452" s="72" t="s">
        <v>94</v>
      </c>
      <c r="NPS452" s="72" t="s">
        <v>94</v>
      </c>
      <c r="NPT452" s="72" t="s">
        <v>94</v>
      </c>
      <c r="NPU452" s="72" t="s">
        <v>94</v>
      </c>
      <c r="NPV452" s="72" t="s">
        <v>94</v>
      </c>
      <c r="NPW452" s="72" t="s">
        <v>94</v>
      </c>
      <c r="NPX452" s="72" t="s">
        <v>94</v>
      </c>
      <c r="NPY452" s="72" t="s">
        <v>94</v>
      </c>
      <c r="NPZ452" s="72" t="s">
        <v>94</v>
      </c>
      <c r="NQA452" s="72" t="s">
        <v>94</v>
      </c>
      <c r="NQB452" s="72" t="s">
        <v>94</v>
      </c>
      <c r="NQC452" s="72" t="s">
        <v>94</v>
      </c>
      <c r="NQD452" s="72" t="s">
        <v>94</v>
      </c>
      <c r="NQE452" s="72" t="s">
        <v>94</v>
      </c>
      <c r="NQF452" s="72" t="s">
        <v>94</v>
      </c>
      <c r="NQG452" s="72" t="s">
        <v>94</v>
      </c>
      <c r="NQH452" s="72" t="s">
        <v>94</v>
      </c>
      <c r="NQI452" s="72" t="s">
        <v>94</v>
      </c>
      <c r="NQJ452" s="72" t="s">
        <v>94</v>
      </c>
      <c r="NQK452" s="72" t="s">
        <v>94</v>
      </c>
      <c r="NQL452" s="72" t="s">
        <v>94</v>
      </c>
      <c r="NQM452" s="72" t="s">
        <v>94</v>
      </c>
      <c r="NQN452" s="72" t="s">
        <v>94</v>
      </c>
      <c r="NQO452" s="72" t="s">
        <v>94</v>
      </c>
      <c r="NQP452" s="72" t="s">
        <v>94</v>
      </c>
      <c r="NQQ452" s="72" t="s">
        <v>94</v>
      </c>
      <c r="NQR452" s="72" t="s">
        <v>94</v>
      </c>
      <c r="NQS452" s="72" t="s">
        <v>94</v>
      </c>
      <c r="NQT452" s="72" t="s">
        <v>94</v>
      </c>
      <c r="NQU452" s="72" t="s">
        <v>94</v>
      </c>
      <c r="NQV452" s="72" t="s">
        <v>94</v>
      </c>
      <c r="NQW452" s="72" t="s">
        <v>94</v>
      </c>
      <c r="NQX452" s="72" t="s">
        <v>94</v>
      </c>
      <c r="NQY452" s="72" t="s">
        <v>94</v>
      </c>
      <c r="NQZ452" s="72" t="s">
        <v>94</v>
      </c>
      <c r="NRA452" s="72" t="s">
        <v>94</v>
      </c>
      <c r="NRB452" s="72" t="s">
        <v>94</v>
      </c>
      <c r="NRC452" s="72" t="s">
        <v>94</v>
      </c>
      <c r="NRD452" s="72" t="s">
        <v>94</v>
      </c>
      <c r="NRE452" s="72" t="s">
        <v>94</v>
      </c>
      <c r="NRF452" s="72" t="s">
        <v>94</v>
      </c>
      <c r="NRG452" s="72" t="s">
        <v>94</v>
      </c>
      <c r="NRH452" s="72" t="s">
        <v>94</v>
      </c>
      <c r="NRI452" s="72" t="s">
        <v>94</v>
      </c>
      <c r="NRJ452" s="72" t="s">
        <v>94</v>
      </c>
      <c r="NRK452" s="72" t="s">
        <v>94</v>
      </c>
      <c r="NRL452" s="72" t="s">
        <v>94</v>
      </c>
      <c r="NRM452" s="72" t="s">
        <v>94</v>
      </c>
      <c r="NRN452" s="72" t="s">
        <v>94</v>
      </c>
      <c r="NRO452" s="72" t="s">
        <v>94</v>
      </c>
      <c r="NRP452" s="72" t="s">
        <v>94</v>
      </c>
      <c r="NRQ452" s="72" t="s">
        <v>94</v>
      </c>
      <c r="NRR452" s="72" t="s">
        <v>94</v>
      </c>
      <c r="NRS452" s="72" t="s">
        <v>94</v>
      </c>
      <c r="NRT452" s="72" t="s">
        <v>94</v>
      </c>
      <c r="NRU452" s="72" t="s">
        <v>94</v>
      </c>
      <c r="NRV452" s="72" t="s">
        <v>94</v>
      </c>
      <c r="NRW452" s="72" t="s">
        <v>94</v>
      </c>
      <c r="NRX452" s="72" t="s">
        <v>94</v>
      </c>
      <c r="NRY452" s="72" t="s">
        <v>94</v>
      </c>
      <c r="NRZ452" s="72" t="s">
        <v>94</v>
      </c>
      <c r="NSA452" s="72" t="s">
        <v>94</v>
      </c>
      <c r="NSB452" s="72" t="s">
        <v>94</v>
      </c>
      <c r="NSC452" s="72" t="s">
        <v>94</v>
      </c>
      <c r="NSD452" s="72" t="s">
        <v>94</v>
      </c>
      <c r="NSE452" s="72" t="s">
        <v>94</v>
      </c>
      <c r="NSF452" s="72" t="s">
        <v>94</v>
      </c>
      <c r="NSG452" s="72" t="s">
        <v>94</v>
      </c>
      <c r="NSH452" s="72" t="s">
        <v>94</v>
      </c>
      <c r="NSI452" s="72" t="s">
        <v>94</v>
      </c>
      <c r="NSJ452" s="72" t="s">
        <v>94</v>
      </c>
      <c r="NSK452" s="72" t="s">
        <v>94</v>
      </c>
      <c r="NSL452" s="72" t="s">
        <v>94</v>
      </c>
      <c r="NSM452" s="72" t="s">
        <v>94</v>
      </c>
      <c r="NSN452" s="72" t="s">
        <v>94</v>
      </c>
      <c r="NSO452" s="72" t="s">
        <v>94</v>
      </c>
      <c r="NSP452" s="72" t="s">
        <v>94</v>
      </c>
      <c r="NSQ452" s="72" t="s">
        <v>94</v>
      </c>
      <c r="NSR452" s="72" t="s">
        <v>94</v>
      </c>
      <c r="NSS452" s="72" t="s">
        <v>94</v>
      </c>
      <c r="NST452" s="72" t="s">
        <v>94</v>
      </c>
      <c r="NSU452" s="72" t="s">
        <v>94</v>
      </c>
      <c r="NSV452" s="72" t="s">
        <v>94</v>
      </c>
      <c r="NSW452" s="72" t="s">
        <v>94</v>
      </c>
      <c r="NSX452" s="72" t="s">
        <v>94</v>
      </c>
      <c r="NSY452" s="72" t="s">
        <v>94</v>
      </c>
      <c r="NSZ452" s="72" t="s">
        <v>94</v>
      </c>
      <c r="NTA452" s="72" t="s">
        <v>94</v>
      </c>
      <c r="NTB452" s="72" t="s">
        <v>94</v>
      </c>
      <c r="NTC452" s="72" t="s">
        <v>94</v>
      </c>
      <c r="NTD452" s="72" t="s">
        <v>94</v>
      </c>
      <c r="NTE452" s="72" t="s">
        <v>94</v>
      </c>
      <c r="NTF452" s="72" t="s">
        <v>94</v>
      </c>
      <c r="NTG452" s="72" t="s">
        <v>94</v>
      </c>
      <c r="NTH452" s="72" t="s">
        <v>94</v>
      </c>
      <c r="NTI452" s="72" t="s">
        <v>94</v>
      </c>
      <c r="NTJ452" s="72" t="s">
        <v>94</v>
      </c>
      <c r="NTK452" s="72" t="s">
        <v>94</v>
      </c>
      <c r="NTL452" s="72" t="s">
        <v>94</v>
      </c>
      <c r="NTM452" s="72" t="s">
        <v>94</v>
      </c>
      <c r="NTN452" s="72" t="s">
        <v>94</v>
      </c>
      <c r="NTO452" s="72" t="s">
        <v>94</v>
      </c>
      <c r="NTP452" s="72" t="s">
        <v>94</v>
      </c>
      <c r="NTQ452" s="72" t="s">
        <v>94</v>
      </c>
      <c r="NTR452" s="72" t="s">
        <v>94</v>
      </c>
      <c r="NTS452" s="72" t="s">
        <v>94</v>
      </c>
      <c r="NTT452" s="72" t="s">
        <v>94</v>
      </c>
      <c r="NTU452" s="72" t="s">
        <v>94</v>
      </c>
      <c r="NTV452" s="72" t="s">
        <v>94</v>
      </c>
      <c r="NTW452" s="72" t="s">
        <v>94</v>
      </c>
      <c r="NTX452" s="72" t="s">
        <v>94</v>
      </c>
      <c r="NTY452" s="72" t="s">
        <v>94</v>
      </c>
      <c r="NTZ452" s="72" t="s">
        <v>94</v>
      </c>
      <c r="NUA452" s="72" t="s">
        <v>94</v>
      </c>
      <c r="NUB452" s="72" t="s">
        <v>94</v>
      </c>
      <c r="NUC452" s="72" t="s">
        <v>94</v>
      </c>
      <c r="NUD452" s="72" t="s">
        <v>94</v>
      </c>
      <c r="NUE452" s="72" t="s">
        <v>94</v>
      </c>
      <c r="NUF452" s="72" t="s">
        <v>94</v>
      </c>
      <c r="NUG452" s="72" t="s">
        <v>94</v>
      </c>
      <c r="NUH452" s="72" t="s">
        <v>94</v>
      </c>
      <c r="NUI452" s="72" t="s">
        <v>94</v>
      </c>
      <c r="NUJ452" s="72" t="s">
        <v>94</v>
      </c>
      <c r="NUK452" s="72" t="s">
        <v>94</v>
      </c>
      <c r="NUL452" s="72" t="s">
        <v>94</v>
      </c>
      <c r="NUM452" s="72" t="s">
        <v>94</v>
      </c>
      <c r="NUN452" s="72" t="s">
        <v>94</v>
      </c>
      <c r="NUO452" s="72" t="s">
        <v>94</v>
      </c>
      <c r="NUP452" s="72" t="s">
        <v>94</v>
      </c>
      <c r="NUQ452" s="72" t="s">
        <v>94</v>
      </c>
      <c r="NUR452" s="72" t="s">
        <v>94</v>
      </c>
      <c r="NUS452" s="72" t="s">
        <v>94</v>
      </c>
      <c r="NUT452" s="72" t="s">
        <v>94</v>
      </c>
      <c r="NUU452" s="72" t="s">
        <v>94</v>
      </c>
      <c r="NUV452" s="72" t="s">
        <v>94</v>
      </c>
      <c r="NUW452" s="72" t="s">
        <v>94</v>
      </c>
      <c r="NUX452" s="72" t="s">
        <v>94</v>
      </c>
      <c r="NUY452" s="72" t="s">
        <v>94</v>
      </c>
      <c r="NUZ452" s="72" t="s">
        <v>94</v>
      </c>
      <c r="NVA452" s="72" t="s">
        <v>94</v>
      </c>
      <c r="NVB452" s="72" t="s">
        <v>94</v>
      </c>
      <c r="NVC452" s="72" t="s">
        <v>94</v>
      </c>
      <c r="NVD452" s="72" t="s">
        <v>94</v>
      </c>
      <c r="NVE452" s="72" t="s">
        <v>94</v>
      </c>
      <c r="NVF452" s="72" t="s">
        <v>94</v>
      </c>
      <c r="NVG452" s="72" t="s">
        <v>94</v>
      </c>
      <c r="NVH452" s="72" t="s">
        <v>94</v>
      </c>
      <c r="NVI452" s="72" t="s">
        <v>94</v>
      </c>
      <c r="NVJ452" s="72" t="s">
        <v>94</v>
      </c>
      <c r="NVK452" s="72" t="s">
        <v>94</v>
      </c>
      <c r="NVL452" s="72" t="s">
        <v>94</v>
      </c>
      <c r="NVM452" s="72" t="s">
        <v>94</v>
      </c>
      <c r="NVN452" s="72" t="s">
        <v>94</v>
      </c>
      <c r="NVO452" s="72" t="s">
        <v>94</v>
      </c>
      <c r="NVP452" s="72" t="s">
        <v>94</v>
      </c>
      <c r="NVQ452" s="72" t="s">
        <v>94</v>
      </c>
      <c r="NVR452" s="72" t="s">
        <v>94</v>
      </c>
      <c r="NVS452" s="72" t="s">
        <v>94</v>
      </c>
      <c r="NVT452" s="72" t="s">
        <v>94</v>
      </c>
      <c r="NVU452" s="72" t="s">
        <v>94</v>
      </c>
      <c r="NVV452" s="72" t="s">
        <v>94</v>
      </c>
      <c r="NVW452" s="72" t="s">
        <v>94</v>
      </c>
      <c r="NVX452" s="72" t="s">
        <v>94</v>
      </c>
      <c r="NVY452" s="72" t="s">
        <v>94</v>
      </c>
      <c r="NVZ452" s="72" t="s">
        <v>94</v>
      </c>
      <c r="NWA452" s="72" t="s">
        <v>94</v>
      </c>
      <c r="NWB452" s="72" t="s">
        <v>94</v>
      </c>
      <c r="NWC452" s="72" t="s">
        <v>94</v>
      </c>
      <c r="NWD452" s="72" t="s">
        <v>94</v>
      </c>
      <c r="NWE452" s="72" t="s">
        <v>94</v>
      </c>
      <c r="NWF452" s="72" t="s">
        <v>94</v>
      </c>
      <c r="NWG452" s="72" t="s">
        <v>94</v>
      </c>
      <c r="NWH452" s="72" t="s">
        <v>94</v>
      </c>
      <c r="NWI452" s="72" t="s">
        <v>94</v>
      </c>
      <c r="NWJ452" s="72" t="s">
        <v>94</v>
      </c>
      <c r="NWK452" s="72" t="s">
        <v>94</v>
      </c>
      <c r="NWL452" s="72" t="s">
        <v>94</v>
      </c>
      <c r="NWM452" s="72" t="s">
        <v>94</v>
      </c>
      <c r="NWN452" s="72" t="s">
        <v>94</v>
      </c>
      <c r="NWO452" s="72" t="s">
        <v>94</v>
      </c>
      <c r="NWP452" s="72" t="s">
        <v>94</v>
      </c>
      <c r="NWQ452" s="72" t="s">
        <v>94</v>
      </c>
      <c r="NWR452" s="72" t="s">
        <v>94</v>
      </c>
      <c r="NWS452" s="72" t="s">
        <v>94</v>
      </c>
      <c r="NWT452" s="72" t="s">
        <v>94</v>
      </c>
      <c r="NWU452" s="72" t="s">
        <v>94</v>
      </c>
      <c r="NWV452" s="72" t="s">
        <v>94</v>
      </c>
      <c r="NWW452" s="72" t="s">
        <v>94</v>
      </c>
      <c r="NWX452" s="72" t="s">
        <v>94</v>
      </c>
      <c r="NWY452" s="72" t="s">
        <v>94</v>
      </c>
      <c r="NWZ452" s="72" t="s">
        <v>94</v>
      </c>
      <c r="NXA452" s="72" t="s">
        <v>94</v>
      </c>
      <c r="NXB452" s="72" t="s">
        <v>94</v>
      </c>
      <c r="NXC452" s="72" t="s">
        <v>94</v>
      </c>
      <c r="NXD452" s="72" t="s">
        <v>94</v>
      </c>
      <c r="NXE452" s="72" t="s">
        <v>94</v>
      </c>
      <c r="NXF452" s="72" t="s">
        <v>94</v>
      </c>
      <c r="NXG452" s="72" t="s">
        <v>94</v>
      </c>
      <c r="NXH452" s="72" t="s">
        <v>94</v>
      </c>
      <c r="NXI452" s="72" t="s">
        <v>94</v>
      </c>
      <c r="NXJ452" s="72" t="s">
        <v>94</v>
      </c>
      <c r="NXK452" s="72" t="s">
        <v>94</v>
      </c>
      <c r="NXL452" s="72" t="s">
        <v>94</v>
      </c>
      <c r="NXM452" s="72" t="s">
        <v>94</v>
      </c>
      <c r="NXN452" s="72" t="s">
        <v>94</v>
      </c>
      <c r="NXO452" s="72" t="s">
        <v>94</v>
      </c>
      <c r="NXP452" s="72" t="s">
        <v>94</v>
      </c>
      <c r="NXQ452" s="72" t="s">
        <v>94</v>
      </c>
      <c r="NXR452" s="72" t="s">
        <v>94</v>
      </c>
      <c r="NXS452" s="72" t="s">
        <v>94</v>
      </c>
      <c r="NXT452" s="72" t="s">
        <v>94</v>
      </c>
      <c r="NXU452" s="72" t="s">
        <v>94</v>
      </c>
      <c r="NXV452" s="72" t="s">
        <v>94</v>
      </c>
      <c r="NXW452" s="72" t="s">
        <v>94</v>
      </c>
      <c r="NXX452" s="72" t="s">
        <v>94</v>
      </c>
      <c r="NXY452" s="72" t="s">
        <v>94</v>
      </c>
      <c r="NXZ452" s="72" t="s">
        <v>94</v>
      </c>
      <c r="NYA452" s="72" t="s">
        <v>94</v>
      </c>
      <c r="NYB452" s="72" t="s">
        <v>94</v>
      </c>
      <c r="NYC452" s="72" t="s">
        <v>94</v>
      </c>
      <c r="NYD452" s="72" t="s">
        <v>94</v>
      </c>
      <c r="NYE452" s="72" t="s">
        <v>94</v>
      </c>
      <c r="NYF452" s="72" t="s">
        <v>94</v>
      </c>
      <c r="NYG452" s="72" t="s">
        <v>94</v>
      </c>
      <c r="NYH452" s="72" t="s">
        <v>94</v>
      </c>
      <c r="NYI452" s="72" t="s">
        <v>94</v>
      </c>
      <c r="NYJ452" s="72" t="s">
        <v>94</v>
      </c>
      <c r="NYK452" s="72" t="s">
        <v>94</v>
      </c>
      <c r="NYL452" s="72" t="s">
        <v>94</v>
      </c>
      <c r="NYM452" s="72" t="s">
        <v>94</v>
      </c>
      <c r="NYN452" s="72" t="s">
        <v>94</v>
      </c>
      <c r="NYO452" s="72" t="s">
        <v>94</v>
      </c>
      <c r="NYP452" s="72" t="s">
        <v>94</v>
      </c>
      <c r="NYQ452" s="72" t="s">
        <v>94</v>
      </c>
      <c r="NYR452" s="72" t="s">
        <v>94</v>
      </c>
      <c r="NYS452" s="72" t="s">
        <v>94</v>
      </c>
      <c r="NYT452" s="72" t="s">
        <v>94</v>
      </c>
      <c r="NYU452" s="72" t="s">
        <v>94</v>
      </c>
      <c r="NYV452" s="72" t="s">
        <v>94</v>
      </c>
      <c r="NYW452" s="72" t="s">
        <v>94</v>
      </c>
      <c r="NYX452" s="72" t="s">
        <v>94</v>
      </c>
      <c r="NYY452" s="72" t="s">
        <v>94</v>
      </c>
      <c r="NYZ452" s="72" t="s">
        <v>94</v>
      </c>
      <c r="NZA452" s="72" t="s">
        <v>94</v>
      </c>
      <c r="NZB452" s="72" t="s">
        <v>94</v>
      </c>
      <c r="NZC452" s="72" t="s">
        <v>94</v>
      </c>
      <c r="NZD452" s="72" t="s">
        <v>94</v>
      </c>
      <c r="NZE452" s="72" t="s">
        <v>94</v>
      </c>
      <c r="NZF452" s="72" t="s">
        <v>94</v>
      </c>
      <c r="NZG452" s="72" t="s">
        <v>94</v>
      </c>
      <c r="NZH452" s="72" t="s">
        <v>94</v>
      </c>
      <c r="NZI452" s="72" t="s">
        <v>94</v>
      </c>
      <c r="NZJ452" s="72" t="s">
        <v>94</v>
      </c>
      <c r="NZK452" s="72" t="s">
        <v>94</v>
      </c>
      <c r="NZL452" s="72" t="s">
        <v>94</v>
      </c>
      <c r="NZM452" s="72" t="s">
        <v>94</v>
      </c>
      <c r="NZN452" s="72" t="s">
        <v>94</v>
      </c>
      <c r="NZO452" s="72" t="s">
        <v>94</v>
      </c>
      <c r="NZP452" s="72" t="s">
        <v>94</v>
      </c>
      <c r="NZQ452" s="72" t="s">
        <v>94</v>
      </c>
      <c r="NZR452" s="72" t="s">
        <v>94</v>
      </c>
      <c r="NZS452" s="72" t="s">
        <v>94</v>
      </c>
      <c r="NZT452" s="72" t="s">
        <v>94</v>
      </c>
      <c r="NZU452" s="72" t="s">
        <v>94</v>
      </c>
      <c r="NZV452" s="72" t="s">
        <v>94</v>
      </c>
      <c r="NZW452" s="72" t="s">
        <v>94</v>
      </c>
      <c r="NZX452" s="72" t="s">
        <v>94</v>
      </c>
      <c r="NZY452" s="72" t="s">
        <v>94</v>
      </c>
      <c r="NZZ452" s="72" t="s">
        <v>94</v>
      </c>
      <c r="OAA452" s="72" t="s">
        <v>94</v>
      </c>
      <c r="OAB452" s="72" t="s">
        <v>94</v>
      </c>
      <c r="OAC452" s="72" t="s">
        <v>94</v>
      </c>
      <c r="OAD452" s="72" t="s">
        <v>94</v>
      </c>
      <c r="OAE452" s="72" t="s">
        <v>94</v>
      </c>
      <c r="OAF452" s="72" t="s">
        <v>94</v>
      </c>
      <c r="OAG452" s="72" t="s">
        <v>94</v>
      </c>
      <c r="OAH452" s="72" t="s">
        <v>94</v>
      </c>
      <c r="OAI452" s="72" t="s">
        <v>94</v>
      </c>
      <c r="OAJ452" s="72" t="s">
        <v>94</v>
      </c>
      <c r="OAK452" s="72" t="s">
        <v>94</v>
      </c>
      <c r="OAL452" s="72" t="s">
        <v>94</v>
      </c>
      <c r="OAM452" s="72" t="s">
        <v>94</v>
      </c>
      <c r="OAN452" s="72" t="s">
        <v>94</v>
      </c>
      <c r="OAO452" s="72" t="s">
        <v>94</v>
      </c>
      <c r="OAP452" s="72" t="s">
        <v>94</v>
      </c>
      <c r="OAQ452" s="72" t="s">
        <v>94</v>
      </c>
      <c r="OAR452" s="72" t="s">
        <v>94</v>
      </c>
      <c r="OAS452" s="72" t="s">
        <v>94</v>
      </c>
      <c r="OAT452" s="72" t="s">
        <v>94</v>
      </c>
      <c r="OAU452" s="72" t="s">
        <v>94</v>
      </c>
      <c r="OAV452" s="72" t="s">
        <v>94</v>
      </c>
      <c r="OAW452" s="72" t="s">
        <v>94</v>
      </c>
      <c r="OAX452" s="72" t="s">
        <v>94</v>
      </c>
      <c r="OAY452" s="72" t="s">
        <v>94</v>
      </c>
      <c r="OAZ452" s="72" t="s">
        <v>94</v>
      </c>
      <c r="OBA452" s="72" t="s">
        <v>94</v>
      </c>
      <c r="OBB452" s="72" t="s">
        <v>94</v>
      </c>
      <c r="OBC452" s="72" t="s">
        <v>94</v>
      </c>
      <c r="OBD452" s="72" t="s">
        <v>94</v>
      </c>
      <c r="OBE452" s="72" t="s">
        <v>94</v>
      </c>
      <c r="OBF452" s="72" t="s">
        <v>94</v>
      </c>
      <c r="OBG452" s="72" t="s">
        <v>94</v>
      </c>
      <c r="OBH452" s="72" t="s">
        <v>94</v>
      </c>
      <c r="OBI452" s="72" t="s">
        <v>94</v>
      </c>
      <c r="OBJ452" s="72" t="s">
        <v>94</v>
      </c>
      <c r="OBK452" s="72" t="s">
        <v>94</v>
      </c>
      <c r="OBL452" s="72" t="s">
        <v>94</v>
      </c>
      <c r="OBM452" s="72" t="s">
        <v>94</v>
      </c>
      <c r="OBN452" s="72" t="s">
        <v>94</v>
      </c>
      <c r="OBO452" s="72" t="s">
        <v>94</v>
      </c>
      <c r="OBP452" s="72" t="s">
        <v>94</v>
      </c>
      <c r="OBQ452" s="72" t="s">
        <v>94</v>
      </c>
      <c r="OBR452" s="72" t="s">
        <v>94</v>
      </c>
      <c r="OBS452" s="72" t="s">
        <v>94</v>
      </c>
      <c r="OBT452" s="72" t="s">
        <v>94</v>
      </c>
      <c r="OBU452" s="72" t="s">
        <v>94</v>
      </c>
      <c r="OBV452" s="72" t="s">
        <v>94</v>
      </c>
      <c r="OBW452" s="72" t="s">
        <v>94</v>
      </c>
      <c r="OBX452" s="72" t="s">
        <v>94</v>
      </c>
      <c r="OBY452" s="72" t="s">
        <v>94</v>
      </c>
      <c r="OBZ452" s="72" t="s">
        <v>94</v>
      </c>
      <c r="OCA452" s="72" t="s">
        <v>94</v>
      </c>
      <c r="OCB452" s="72" t="s">
        <v>94</v>
      </c>
      <c r="OCC452" s="72" t="s">
        <v>94</v>
      </c>
      <c r="OCD452" s="72" t="s">
        <v>94</v>
      </c>
      <c r="OCE452" s="72" t="s">
        <v>94</v>
      </c>
      <c r="OCF452" s="72" t="s">
        <v>94</v>
      </c>
      <c r="OCG452" s="72" t="s">
        <v>94</v>
      </c>
      <c r="OCH452" s="72" t="s">
        <v>94</v>
      </c>
      <c r="OCI452" s="72" t="s">
        <v>94</v>
      </c>
      <c r="OCJ452" s="72" t="s">
        <v>94</v>
      </c>
      <c r="OCK452" s="72" t="s">
        <v>94</v>
      </c>
      <c r="OCL452" s="72" t="s">
        <v>94</v>
      </c>
      <c r="OCM452" s="72" t="s">
        <v>94</v>
      </c>
      <c r="OCN452" s="72" t="s">
        <v>94</v>
      </c>
      <c r="OCO452" s="72" t="s">
        <v>94</v>
      </c>
      <c r="OCP452" s="72" t="s">
        <v>94</v>
      </c>
      <c r="OCQ452" s="72" t="s">
        <v>94</v>
      </c>
      <c r="OCR452" s="72" t="s">
        <v>94</v>
      </c>
      <c r="OCS452" s="72" t="s">
        <v>94</v>
      </c>
      <c r="OCT452" s="72" t="s">
        <v>94</v>
      </c>
      <c r="OCU452" s="72" t="s">
        <v>94</v>
      </c>
      <c r="OCV452" s="72" t="s">
        <v>94</v>
      </c>
      <c r="OCW452" s="72" t="s">
        <v>94</v>
      </c>
      <c r="OCX452" s="72" t="s">
        <v>94</v>
      </c>
      <c r="OCY452" s="72" t="s">
        <v>94</v>
      </c>
      <c r="OCZ452" s="72" t="s">
        <v>94</v>
      </c>
      <c r="ODA452" s="72" t="s">
        <v>94</v>
      </c>
      <c r="ODB452" s="72" t="s">
        <v>94</v>
      </c>
      <c r="ODC452" s="72" t="s">
        <v>94</v>
      </c>
      <c r="ODD452" s="72" t="s">
        <v>94</v>
      </c>
      <c r="ODE452" s="72" t="s">
        <v>94</v>
      </c>
      <c r="ODF452" s="72" t="s">
        <v>94</v>
      </c>
      <c r="ODG452" s="72" t="s">
        <v>94</v>
      </c>
      <c r="ODH452" s="72" t="s">
        <v>94</v>
      </c>
      <c r="ODI452" s="72" t="s">
        <v>94</v>
      </c>
      <c r="ODJ452" s="72" t="s">
        <v>94</v>
      </c>
      <c r="ODK452" s="72" t="s">
        <v>94</v>
      </c>
      <c r="ODL452" s="72" t="s">
        <v>94</v>
      </c>
      <c r="ODM452" s="72" t="s">
        <v>94</v>
      </c>
      <c r="ODN452" s="72" t="s">
        <v>94</v>
      </c>
      <c r="ODO452" s="72" t="s">
        <v>94</v>
      </c>
      <c r="ODP452" s="72" t="s">
        <v>94</v>
      </c>
      <c r="ODQ452" s="72" t="s">
        <v>94</v>
      </c>
      <c r="ODR452" s="72" t="s">
        <v>94</v>
      </c>
      <c r="ODS452" s="72" t="s">
        <v>94</v>
      </c>
      <c r="ODT452" s="72" t="s">
        <v>94</v>
      </c>
      <c r="ODU452" s="72" t="s">
        <v>94</v>
      </c>
      <c r="ODV452" s="72" t="s">
        <v>94</v>
      </c>
      <c r="ODW452" s="72" t="s">
        <v>94</v>
      </c>
      <c r="ODX452" s="72" t="s">
        <v>94</v>
      </c>
      <c r="ODY452" s="72" t="s">
        <v>94</v>
      </c>
      <c r="ODZ452" s="72" t="s">
        <v>94</v>
      </c>
      <c r="OEA452" s="72" t="s">
        <v>94</v>
      </c>
      <c r="OEB452" s="72" t="s">
        <v>94</v>
      </c>
      <c r="OEC452" s="72" t="s">
        <v>94</v>
      </c>
      <c r="OED452" s="72" t="s">
        <v>94</v>
      </c>
      <c r="OEE452" s="72" t="s">
        <v>94</v>
      </c>
      <c r="OEF452" s="72" t="s">
        <v>94</v>
      </c>
      <c r="OEG452" s="72" t="s">
        <v>94</v>
      </c>
      <c r="OEH452" s="72" t="s">
        <v>94</v>
      </c>
      <c r="OEI452" s="72" t="s">
        <v>94</v>
      </c>
      <c r="OEJ452" s="72" t="s">
        <v>94</v>
      </c>
      <c r="OEK452" s="72" t="s">
        <v>94</v>
      </c>
      <c r="OEL452" s="72" t="s">
        <v>94</v>
      </c>
      <c r="OEM452" s="72" t="s">
        <v>94</v>
      </c>
      <c r="OEN452" s="72" t="s">
        <v>94</v>
      </c>
      <c r="OEO452" s="72" t="s">
        <v>94</v>
      </c>
      <c r="OEP452" s="72" t="s">
        <v>94</v>
      </c>
      <c r="OEQ452" s="72" t="s">
        <v>94</v>
      </c>
      <c r="OER452" s="72" t="s">
        <v>94</v>
      </c>
      <c r="OES452" s="72" t="s">
        <v>94</v>
      </c>
      <c r="OET452" s="72" t="s">
        <v>94</v>
      </c>
      <c r="OEU452" s="72" t="s">
        <v>94</v>
      </c>
      <c r="OEV452" s="72" t="s">
        <v>94</v>
      </c>
      <c r="OEW452" s="72" t="s">
        <v>94</v>
      </c>
      <c r="OEX452" s="72" t="s">
        <v>94</v>
      </c>
      <c r="OEY452" s="72" t="s">
        <v>94</v>
      </c>
      <c r="OEZ452" s="72" t="s">
        <v>94</v>
      </c>
      <c r="OFA452" s="72" t="s">
        <v>94</v>
      </c>
      <c r="OFB452" s="72" t="s">
        <v>94</v>
      </c>
      <c r="OFC452" s="72" t="s">
        <v>94</v>
      </c>
      <c r="OFD452" s="72" t="s">
        <v>94</v>
      </c>
      <c r="OFE452" s="72" t="s">
        <v>94</v>
      </c>
      <c r="OFF452" s="72" t="s">
        <v>94</v>
      </c>
      <c r="OFG452" s="72" t="s">
        <v>94</v>
      </c>
      <c r="OFH452" s="72" t="s">
        <v>94</v>
      </c>
      <c r="OFI452" s="72" t="s">
        <v>94</v>
      </c>
      <c r="OFJ452" s="72" t="s">
        <v>94</v>
      </c>
      <c r="OFK452" s="72" t="s">
        <v>94</v>
      </c>
      <c r="OFL452" s="72" t="s">
        <v>94</v>
      </c>
      <c r="OFM452" s="72" t="s">
        <v>94</v>
      </c>
      <c r="OFN452" s="72" t="s">
        <v>94</v>
      </c>
      <c r="OFO452" s="72" t="s">
        <v>94</v>
      </c>
      <c r="OFP452" s="72" t="s">
        <v>94</v>
      </c>
      <c r="OFQ452" s="72" t="s">
        <v>94</v>
      </c>
      <c r="OFR452" s="72" t="s">
        <v>94</v>
      </c>
      <c r="OFS452" s="72" t="s">
        <v>94</v>
      </c>
      <c r="OFT452" s="72" t="s">
        <v>94</v>
      </c>
      <c r="OFU452" s="72" t="s">
        <v>94</v>
      </c>
      <c r="OFV452" s="72" t="s">
        <v>94</v>
      </c>
      <c r="OFW452" s="72" t="s">
        <v>94</v>
      </c>
      <c r="OFX452" s="72" t="s">
        <v>94</v>
      </c>
      <c r="OFY452" s="72" t="s">
        <v>94</v>
      </c>
      <c r="OFZ452" s="72" t="s">
        <v>94</v>
      </c>
      <c r="OGA452" s="72" t="s">
        <v>94</v>
      </c>
      <c r="OGB452" s="72" t="s">
        <v>94</v>
      </c>
      <c r="OGC452" s="72" t="s">
        <v>94</v>
      </c>
      <c r="OGD452" s="72" t="s">
        <v>94</v>
      </c>
      <c r="OGE452" s="72" t="s">
        <v>94</v>
      </c>
      <c r="OGF452" s="72" t="s">
        <v>94</v>
      </c>
      <c r="OGG452" s="72" t="s">
        <v>94</v>
      </c>
      <c r="OGH452" s="72" t="s">
        <v>94</v>
      </c>
      <c r="OGI452" s="72" t="s">
        <v>94</v>
      </c>
      <c r="OGJ452" s="72" t="s">
        <v>94</v>
      </c>
      <c r="OGK452" s="72" t="s">
        <v>94</v>
      </c>
      <c r="OGL452" s="72" t="s">
        <v>94</v>
      </c>
      <c r="OGM452" s="72" t="s">
        <v>94</v>
      </c>
      <c r="OGN452" s="72" t="s">
        <v>94</v>
      </c>
      <c r="OGO452" s="72" t="s">
        <v>94</v>
      </c>
      <c r="OGP452" s="72" t="s">
        <v>94</v>
      </c>
      <c r="OGQ452" s="72" t="s">
        <v>94</v>
      </c>
      <c r="OGR452" s="72" t="s">
        <v>94</v>
      </c>
      <c r="OGS452" s="72" t="s">
        <v>94</v>
      </c>
      <c r="OGT452" s="72" t="s">
        <v>94</v>
      </c>
      <c r="OGU452" s="72" t="s">
        <v>94</v>
      </c>
      <c r="OGV452" s="72" t="s">
        <v>94</v>
      </c>
      <c r="OGW452" s="72" t="s">
        <v>94</v>
      </c>
      <c r="OGX452" s="72" t="s">
        <v>94</v>
      </c>
      <c r="OGY452" s="72" t="s">
        <v>94</v>
      </c>
      <c r="OGZ452" s="72" t="s">
        <v>94</v>
      </c>
      <c r="OHA452" s="72" t="s">
        <v>94</v>
      </c>
      <c r="OHB452" s="72" t="s">
        <v>94</v>
      </c>
      <c r="OHC452" s="72" t="s">
        <v>94</v>
      </c>
      <c r="OHD452" s="72" t="s">
        <v>94</v>
      </c>
      <c r="OHE452" s="72" t="s">
        <v>94</v>
      </c>
      <c r="OHF452" s="72" t="s">
        <v>94</v>
      </c>
      <c r="OHG452" s="72" t="s">
        <v>94</v>
      </c>
      <c r="OHH452" s="72" t="s">
        <v>94</v>
      </c>
      <c r="OHI452" s="72" t="s">
        <v>94</v>
      </c>
      <c r="OHJ452" s="72" t="s">
        <v>94</v>
      </c>
      <c r="OHK452" s="72" t="s">
        <v>94</v>
      </c>
      <c r="OHL452" s="72" t="s">
        <v>94</v>
      </c>
      <c r="OHM452" s="72" t="s">
        <v>94</v>
      </c>
      <c r="OHN452" s="72" t="s">
        <v>94</v>
      </c>
      <c r="OHO452" s="72" t="s">
        <v>94</v>
      </c>
      <c r="OHP452" s="72" t="s">
        <v>94</v>
      </c>
      <c r="OHQ452" s="72" t="s">
        <v>94</v>
      </c>
      <c r="OHR452" s="72" t="s">
        <v>94</v>
      </c>
      <c r="OHS452" s="72" t="s">
        <v>94</v>
      </c>
      <c r="OHT452" s="72" t="s">
        <v>94</v>
      </c>
      <c r="OHU452" s="72" t="s">
        <v>94</v>
      </c>
      <c r="OHV452" s="72" t="s">
        <v>94</v>
      </c>
      <c r="OHW452" s="72" t="s">
        <v>94</v>
      </c>
      <c r="OHX452" s="72" t="s">
        <v>94</v>
      </c>
      <c r="OHY452" s="72" t="s">
        <v>94</v>
      </c>
      <c r="OHZ452" s="72" t="s">
        <v>94</v>
      </c>
      <c r="OIA452" s="72" t="s">
        <v>94</v>
      </c>
      <c r="OIB452" s="72" t="s">
        <v>94</v>
      </c>
      <c r="OIC452" s="72" t="s">
        <v>94</v>
      </c>
      <c r="OID452" s="72" t="s">
        <v>94</v>
      </c>
      <c r="OIE452" s="72" t="s">
        <v>94</v>
      </c>
      <c r="OIF452" s="72" t="s">
        <v>94</v>
      </c>
      <c r="OIG452" s="72" t="s">
        <v>94</v>
      </c>
      <c r="OIH452" s="72" t="s">
        <v>94</v>
      </c>
      <c r="OII452" s="72" t="s">
        <v>94</v>
      </c>
      <c r="OIJ452" s="72" t="s">
        <v>94</v>
      </c>
      <c r="OIK452" s="72" t="s">
        <v>94</v>
      </c>
      <c r="OIL452" s="72" t="s">
        <v>94</v>
      </c>
      <c r="OIM452" s="72" t="s">
        <v>94</v>
      </c>
      <c r="OIN452" s="72" t="s">
        <v>94</v>
      </c>
      <c r="OIO452" s="72" t="s">
        <v>94</v>
      </c>
      <c r="OIP452" s="72" t="s">
        <v>94</v>
      </c>
      <c r="OIQ452" s="72" t="s">
        <v>94</v>
      </c>
      <c r="OIR452" s="72" t="s">
        <v>94</v>
      </c>
      <c r="OIS452" s="72" t="s">
        <v>94</v>
      </c>
      <c r="OIT452" s="72" t="s">
        <v>94</v>
      </c>
      <c r="OIU452" s="72" t="s">
        <v>94</v>
      </c>
      <c r="OIV452" s="72" t="s">
        <v>94</v>
      </c>
      <c r="OIW452" s="72" t="s">
        <v>94</v>
      </c>
      <c r="OIX452" s="72" t="s">
        <v>94</v>
      </c>
      <c r="OIY452" s="72" t="s">
        <v>94</v>
      </c>
      <c r="OIZ452" s="72" t="s">
        <v>94</v>
      </c>
      <c r="OJA452" s="72" t="s">
        <v>94</v>
      </c>
      <c r="OJB452" s="72" t="s">
        <v>94</v>
      </c>
      <c r="OJC452" s="72" t="s">
        <v>94</v>
      </c>
      <c r="OJD452" s="72" t="s">
        <v>94</v>
      </c>
      <c r="OJE452" s="72" t="s">
        <v>94</v>
      </c>
      <c r="OJF452" s="72" t="s">
        <v>94</v>
      </c>
      <c r="OJG452" s="72" t="s">
        <v>94</v>
      </c>
      <c r="OJH452" s="72" t="s">
        <v>94</v>
      </c>
      <c r="OJI452" s="72" t="s">
        <v>94</v>
      </c>
      <c r="OJJ452" s="72" t="s">
        <v>94</v>
      </c>
      <c r="OJK452" s="72" t="s">
        <v>94</v>
      </c>
      <c r="OJL452" s="72" t="s">
        <v>94</v>
      </c>
      <c r="OJM452" s="72" t="s">
        <v>94</v>
      </c>
      <c r="OJN452" s="72" t="s">
        <v>94</v>
      </c>
      <c r="OJO452" s="72" t="s">
        <v>94</v>
      </c>
      <c r="OJP452" s="72" t="s">
        <v>94</v>
      </c>
      <c r="OJQ452" s="72" t="s">
        <v>94</v>
      </c>
      <c r="OJR452" s="72" t="s">
        <v>94</v>
      </c>
      <c r="OJS452" s="72" t="s">
        <v>94</v>
      </c>
      <c r="OJT452" s="72" t="s">
        <v>94</v>
      </c>
      <c r="OJU452" s="72" t="s">
        <v>94</v>
      </c>
      <c r="OJV452" s="72" t="s">
        <v>94</v>
      </c>
      <c r="OJW452" s="72" t="s">
        <v>94</v>
      </c>
      <c r="OJX452" s="72" t="s">
        <v>94</v>
      </c>
      <c r="OJY452" s="72" t="s">
        <v>94</v>
      </c>
      <c r="OJZ452" s="72" t="s">
        <v>94</v>
      </c>
      <c r="OKA452" s="72" t="s">
        <v>94</v>
      </c>
      <c r="OKB452" s="72" t="s">
        <v>94</v>
      </c>
      <c r="OKC452" s="72" t="s">
        <v>94</v>
      </c>
      <c r="OKD452" s="72" t="s">
        <v>94</v>
      </c>
      <c r="OKE452" s="72" t="s">
        <v>94</v>
      </c>
      <c r="OKF452" s="72" t="s">
        <v>94</v>
      </c>
      <c r="OKG452" s="72" t="s">
        <v>94</v>
      </c>
      <c r="OKH452" s="72" t="s">
        <v>94</v>
      </c>
      <c r="OKI452" s="72" t="s">
        <v>94</v>
      </c>
      <c r="OKJ452" s="72" t="s">
        <v>94</v>
      </c>
      <c r="OKK452" s="72" t="s">
        <v>94</v>
      </c>
      <c r="OKL452" s="72" t="s">
        <v>94</v>
      </c>
      <c r="OKM452" s="72" t="s">
        <v>94</v>
      </c>
      <c r="OKN452" s="72" t="s">
        <v>94</v>
      </c>
      <c r="OKO452" s="72" t="s">
        <v>94</v>
      </c>
      <c r="OKP452" s="72" t="s">
        <v>94</v>
      </c>
      <c r="OKQ452" s="72" t="s">
        <v>94</v>
      </c>
      <c r="OKR452" s="72" t="s">
        <v>94</v>
      </c>
      <c r="OKS452" s="72" t="s">
        <v>94</v>
      </c>
      <c r="OKT452" s="72" t="s">
        <v>94</v>
      </c>
      <c r="OKU452" s="72" t="s">
        <v>94</v>
      </c>
      <c r="OKV452" s="72" t="s">
        <v>94</v>
      </c>
      <c r="OKW452" s="72" t="s">
        <v>94</v>
      </c>
      <c r="OKX452" s="72" t="s">
        <v>94</v>
      </c>
      <c r="OKY452" s="72" t="s">
        <v>94</v>
      </c>
      <c r="OKZ452" s="72" t="s">
        <v>94</v>
      </c>
      <c r="OLA452" s="72" t="s">
        <v>94</v>
      </c>
      <c r="OLB452" s="72" t="s">
        <v>94</v>
      </c>
      <c r="OLC452" s="72" t="s">
        <v>94</v>
      </c>
      <c r="OLD452" s="72" t="s">
        <v>94</v>
      </c>
      <c r="OLE452" s="72" t="s">
        <v>94</v>
      </c>
      <c r="OLF452" s="72" t="s">
        <v>94</v>
      </c>
      <c r="OLG452" s="72" t="s">
        <v>94</v>
      </c>
      <c r="OLH452" s="72" t="s">
        <v>94</v>
      </c>
      <c r="OLI452" s="72" t="s">
        <v>94</v>
      </c>
      <c r="OLJ452" s="72" t="s">
        <v>94</v>
      </c>
      <c r="OLK452" s="72" t="s">
        <v>94</v>
      </c>
      <c r="OLL452" s="72" t="s">
        <v>94</v>
      </c>
      <c r="OLM452" s="72" t="s">
        <v>94</v>
      </c>
      <c r="OLN452" s="72" t="s">
        <v>94</v>
      </c>
      <c r="OLO452" s="72" t="s">
        <v>94</v>
      </c>
      <c r="OLP452" s="72" t="s">
        <v>94</v>
      </c>
      <c r="OLQ452" s="72" t="s">
        <v>94</v>
      </c>
      <c r="OLR452" s="72" t="s">
        <v>94</v>
      </c>
      <c r="OLS452" s="72" t="s">
        <v>94</v>
      </c>
      <c r="OLT452" s="72" t="s">
        <v>94</v>
      </c>
      <c r="OLU452" s="72" t="s">
        <v>94</v>
      </c>
      <c r="OLV452" s="72" t="s">
        <v>94</v>
      </c>
      <c r="OLW452" s="72" t="s">
        <v>94</v>
      </c>
      <c r="OLX452" s="72" t="s">
        <v>94</v>
      </c>
      <c r="OLY452" s="72" t="s">
        <v>94</v>
      </c>
      <c r="OLZ452" s="72" t="s">
        <v>94</v>
      </c>
      <c r="OMA452" s="72" t="s">
        <v>94</v>
      </c>
      <c r="OMB452" s="72" t="s">
        <v>94</v>
      </c>
      <c r="OMC452" s="72" t="s">
        <v>94</v>
      </c>
      <c r="OMD452" s="72" t="s">
        <v>94</v>
      </c>
      <c r="OME452" s="72" t="s">
        <v>94</v>
      </c>
      <c r="OMF452" s="72" t="s">
        <v>94</v>
      </c>
      <c r="OMG452" s="72" t="s">
        <v>94</v>
      </c>
      <c r="OMH452" s="72" t="s">
        <v>94</v>
      </c>
      <c r="OMI452" s="72" t="s">
        <v>94</v>
      </c>
      <c r="OMJ452" s="72" t="s">
        <v>94</v>
      </c>
      <c r="OMK452" s="72" t="s">
        <v>94</v>
      </c>
      <c r="OML452" s="72" t="s">
        <v>94</v>
      </c>
      <c r="OMM452" s="72" t="s">
        <v>94</v>
      </c>
      <c r="OMN452" s="72" t="s">
        <v>94</v>
      </c>
      <c r="OMO452" s="72" t="s">
        <v>94</v>
      </c>
      <c r="OMP452" s="72" t="s">
        <v>94</v>
      </c>
      <c r="OMQ452" s="72" t="s">
        <v>94</v>
      </c>
      <c r="OMR452" s="72" t="s">
        <v>94</v>
      </c>
      <c r="OMS452" s="72" t="s">
        <v>94</v>
      </c>
      <c r="OMT452" s="72" t="s">
        <v>94</v>
      </c>
      <c r="OMU452" s="72" t="s">
        <v>94</v>
      </c>
      <c r="OMV452" s="72" t="s">
        <v>94</v>
      </c>
      <c r="OMW452" s="72" t="s">
        <v>94</v>
      </c>
      <c r="OMX452" s="72" t="s">
        <v>94</v>
      </c>
      <c r="OMY452" s="72" t="s">
        <v>94</v>
      </c>
      <c r="OMZ452" s="72" t="s">
        <v>94</v>
      </c>
      <c r="ONA452" s="72" t="s">
        <v>94</v>
      </c>
      <c r="ONB452" s="72" t="s">
        <v>94</v>
      </c>
      <c r="ONC452" s="72" t="s">
        <v>94</v>
      </c>
      <c r="OND452" s="72" t="s">
        <v>94</v>
      </c>
      <c r="ONE452" s="72" t="s">
        <v>94</v>
      </c>
      <c r="ONF452" s="72" t="s">
        <v>94</v>
      </c>
      <c r="ONG452" s="72" t="s">
        <v>94</v>
      </c>
      <c r="ONH452" s="72" t="s">
        <v>94</v>
      </c>
      <c r="ONI452" s="72" t="s">
        <v>94</v>
      </c>
      <c r="ONJ452" s="72" t="s">
        <v>94</v>
      </c>
      <c r="ONK452" s="72" t="s">
        <v>94</v>
      </c>
      <c r="ONL452" s="72" t="s">
        <v>94</v>
      </c>
      <c r="ONM452" s="72" t="s">
        <v>94</v>
      </c>
      <c r="ONN452" s="72" t="s">
        <v>94</v>
      </c>
      <c r="ONO452" s="72" t="s">
        <v>94</v>
      </c>
      <c r="ONP452" s="72" t="s">
        <v>94</v>
      </c>
      <c r="ONQ452" s="72" t="s">
        <v>94</v>
      </c>
      <c r="ONR452" s="72" t="s">
        <v>94</v>
      </c>
      <c r="ONS452" s="72" t="s">
        <v>94</v>
      </c>
      <c r="ONT452" s="72" t="s">
        <v>94</v>
      </c>
      <c r="ONU452" s="72" t="s">
        <v>94</v>
      </c>
      <c r="ONV452" s="72" t="s">
        <v>94</v>
      </c>
      <c r="ONW452" s="72" t="s">
        <v>94</v>
      </c>
      <c r="ONX452" s="72" t="s">
        <v>94</v>
      </c>
      <c r="ONY452" s="72" t="s">
        <v>94</v>
      </c>
      <c r="ONZ452" s="72" t="s">
        <v>94</v>
      </c>
      <c r="OOA452" s="72" t="s">
        <v>94</v>
      </c>
      <c r="OOB452" s="72" t="s">
        <v>94</v>
      </c>
      <c r="OOC452" s="72" t="s">
        <v>94</v>
      </c>
      <c r="OOD452" s="72" t="s">
        <v>94</v>
      </c>
      <c r="OOE452" s="72" t="s">
        <v>94</v>
      </c>
      <c r="OOF452" s="72" t="s">
        <v>94</v>
      </c>
      <c r="OOG452" s="72" t="s">
        <v>94</v>
      </c>
      <c r="OOH452" s="72" t="s">
        <v>94</v>
      </c>
      <c r="OOI452" s="72" t="s">
        <v>94</v>
      </c>
      <c r="OOJ452" s="72" t="s">
        <v>94</v>
      </c>
      <c r="OOK452" s="72" t="s">
        <v>94</v>
      </c>
      <c r="OOL452" s="72" t="s">
        <v>94</v>
      </c>
      <c r="OOM452" s="72" t="s">
        <v>94</v>
      </c>
      <c r="OON452" s="72" t="s">
        <v>94</v>
      </c>
      <c r="OOO452" s="72" t="s">
        <v>94</v>
      </c>
      <c r="OOP452" s="72" t="s">
        <v>94</v>
      </c>
      <c r="OOQ452" s="72" t="s">
        <v>94</v>
      </c>
      <c r="OOR452" s="72" t="s">
        <v>94</v>
      </c>
      <c r="OOS452" s="72" t="s">
        <v>94</v>
      </c>
      <c r="OOT452" s="72" t="s">
        <v>94</v>
      </c>
      <c r="OOU452" s="72" t="s">
        <v>94</v>
      </c>
      <c r="OOV452" s="72" t="s">
        <v>94</v>
      </c>
      <c r="OOW452" s="72" t="s">
        <v>94</v>
      </c>
      <c r="OOX452" s="72" t="s">
        <v>94</v>
      </c>
      <c r="OOY452" s="72" t="s">
        <v>94</v>
      </c>
      <c r="OOZ452" s="72" t="s">
        <v>94</v>
      </c>
      <c r="OPA452" s="72" t="s">
        <v>94</v>
      </c>
      <c r="OPB452" s="72" t="s">
        <v>94</v>
      </c>
      <c r="OPC452" s="72" t="s">
        <v>94</v>
      </c>
      <c r="OPD452" s="72" t="s">
        <v>94</v>
      </c>
      <c r="OPE452" s="72" t="s">
        <v>94</v>
      </c>
      <c r="OPF452" s="72" t="s">
        <v>94</v>
      </c>
      <c r="OPG452" s="72" t="s">
        <v>94</v>
      </c>
      <c r="OPH452" s="72" t="s">
        <v>94</v>
      </c>
      <c r="OPI452" s="72" t="s">
        <v>94</v>
      </c>
      <c r="OPJ452" s="72" t="s">
        <v>94</v>
      </c>
      <c r="OPK452" s="72" t="s">
        <v>94</v>
      </c>
      <c r="OPL452" s="72" t="s">
        <v>94</v>
      </c>
      <c r="OPM452" s="72" t="s">
        <v>94</v>
      </c>
      <c r="OPN452" s="72" t="s">
        <v>94</v>
      </c>
      <c r="OPO452" s="72" t="s">
        <v>94</v>
      </c>
      <c r="OPP452" s="72" t="s">
        <v>94</v>
      </c>
      <c r="OPQ452" s="72" t="s">
        <v>94</v>
      </c>
      <c r="OPR452" s="72" t="s">
        <v>94</v>
      </c>
      <c r="OPS452" s="72" t="s">
        <v>94</v>
      </c>
      <c r="OPT452" s="72" t="s">
        <v>94</v>
      </c>
      <c r="OPU452" s="72" t="s">
        <v>94</v>
      </c>
      <c r="OPV452" s="72" t="s">
        <v>94</v>
      </c>
      <c r="OPW452" s="72" t="s">
        <v>94</v>
      </c>
      <c r="OPX452" s="72" t="s">
        <v>94</v>
      </c>
      <c r="OPY452" s="72" t="s">
        <v>94</v>
      </c>
      <c r="OPZ452" s="72" t="s">
        <v>94</v>
      </c>
      <c r="OQA452" s="72" t="s">
        <v>94</v>
      </c>
      <c r="OQB452" s="72" t="s">
        <v>94</v>
      </c>
      <c r="OQC452" s="72" t="s">
        <v>94</v>
      </c>
      <c r="OQD452" s="72" t="s">
        <v>94</v>
      </c>
      <c r="OQE452" s="72" t="s">
        <v>94</v>
      </c>
      <c r="OQF452" s="72" t="s">
        <v>94</v>
      </c>
      <c r="OQG452" s="72" t="s">
        <v>94</v>
      </c>
      <c r="OQH452" s="72" t="s">
        <v>94</v>
      </c>
      <c r="OQI452" s="72" t="s">
        <v>94</v>
      </c>
      <c r="OQJ452" s="72" t="s">
        <v>94</v>
      </c>
      <c r="OQK452" s="72" t="s">
        <v>94</v>
      </c>
      <c r="OQL452" s="72" t="s">
        <v>94</v>
      </c>
      <c r="OQM452" s="72" t="s">
        <v>94</v>
      </c>
      <c r="OQN452" s="72" t="s">
        <v>94</v>
      </c>
      <c r="OQO452" s="72" t="s">
        <v>94</v>
      </c>
      <c r="OQP452" s="72" t="s">
        <v>94</v>
      </c>
      <c r="OQQ452" s="72" t="s">
        <v>94</v>
      </c>
      <c r="OQR452" s="72" t="s">
        <v>94</v>
      </c>
      <c r="OQS452" s="72" t="s">
        <v>94</v>
      </c>
      <c r="OQT452" s="72" t="s">
        <v>94</v>
      </c>
      <c r="OQU452" s="72" t="s">
        <v>94</v>
      </c>
      <c r="OQV452" s="72" t="s">
        <v>94</v>
      </c>
      <c r="OQW452" s="72" t="s">
        <v>94</v>
      </c>
      <c r="OQX452" s="72" t="s">
        <v>94</v>
      </c>
      <c r="OQY452" s="72" t="s">
        <v>94</v>
      </c>
      <c r="OQZ452" s="72" t="s">
        <v>94</v>
      </c>
      <c r="ORA452" s="72" t="s">
        <v>94</v>
      </c>
      <c r="ORB452" s="72" t="s">
        <v>94</v>
      </c>
      <c r="ORC452" s="72" t="s">
        <v>94</v>
      </c>
      <c r="ORD452" s="72" t="s">
        <v>94</v>
      </c>
      <c r="ORE452" s="72" t="s">
        <v>94</v>
      </c>
      <c r="ORF452" s="72" t="s">
        <v>94</v>
      </c>
      <c r="ORG452" s="72" t="s">
        <v>94</v>
      </c>
      <c r="ORH452" s="72" t="s">
        <v>94</v>
      </c>
      <c r="ORI452" s="72" t="s">
        <v>94</v>
      </c>
      <c r="ORJ452" s="72" t="s">
        <v>94</v>
      </c>
      <c r="ORK452" s="72" t="s">
        <v>94</v>
      </c>
      <c r="ORL452" s="72" t="s">
        <v>94</v>
      </c>
      <c r="ORM452" s="72" t="s">
        <v>94</v>
      </c>
      <c r="ORN452" s="72" t="s">
        <v>94</v>
      </c>
      <c r="ORO452" s="72" t="s">
        <v>94</v>
      </c>
      <c r="ORP452" s="72" t="s">
        <v>94</v>
      </c>
      <c r="ORQ452" s="72" t="s">
        <v>94</v>
      </c>
      <c r="ORR452" s="72" t="s">
        <v>94</v>
      </c>
      <c r="ORS452" s="72" t="s">
        <v>94</v>
      </c>
      <c r="ORT452" s="72" t="s">
        <v>94</v>
      </c>
      <c r="ORU452" s="72" t="s">
        <v>94</v>
      </c>
      <c r="ORV452" s="72" t="s">
        <v>94</v>
      </c>
      <c r="ORW452" s="72" t="s">
        <v>94</v>
      </c>
      <c r="ORX452" s="72" t="s">
        <v>94</v>
      </c>
      <c r="ORY452" s="72" t="s">
        <v>94</v>
      </c>
      <c r="ORZ452" s="72" t="s">
        <v>94</v>
      </c>
      <c r="OSA452" s="72" t="s">
        <v>94</v>
      </c>
      <c r="OSB452" s="72" t="s">
        <v>94</v>
      </c>
      <c r="OSC452" s="72" t="s">
        <v>94</v>
      </c>
      <c r="OSD452" s="72" t="s">
        <v>94</v>
      </c>
      <c r="OSE452" s="72" t="s">
        <v>94</v>
      </c>
      <c r="OSF452" s="72" t="s">
        <v>94</v>
      </c>
      <c r="OSG452" s="72" t="s">
        <v>94</v>
      </c>
      <c r="OSH452" s="72" t="s">
        <v>94</v>
      </c>
      <c r="OSI452" s="72" t="s">
        <v>94</v>
      </c>
      <c r="OSJ452" s="72" t="s">
        <v>94</v>
      </c>
      <c r="OSK452" s="72" t="s">
        <v>94</v>
      </c>
      <c r="OSL452" s="72" t="s">
        <v>94</v>
      </c>
      <c r="OSM452" s="72" t="s">
        <v>94</v>
      </c>
      <c r="OSN452" s="72" t="s">
        <v>94</v>
      </c>
      <c r="OSO452" s="72" t="s">
        <v>94</v>
      </c>
      <c r="OSP452" s="72" t="s">
        <v>94</v>
      </c>
      <c r="OSQ452" s="72" t="s">
        <v>94</v>
      </c>
      <c r="OSR452" s="72" t="s">
        <v>94</v>
      </c>
      <c r="OSS452" s="72" t="s">
        <v>94</v>
      </c>
      <c r="OST452" s="72" t="s">
        <v>94</v>
      </c>
      <c r="OSU452" s="72" t="s">
        <v>94</v>
      </c>
      <c r="OSV452" s="72" t="s">
        <v>94</v>
      </c>
      <c r="OSW452" s="72" t="s">
        <v>94</v>
      </c>
      <c r="OSX452" s="72" t="s">
        <v>94</v>
      </c>
      <c r="OSY452" s="72" t="s">
        <v>94</v>
      </c>
      <c r="OSZ452" s="72" t="s">
        <v>94</v>
      </c>
      <c r="OTA452" s="72" t="s">
        <v>94</v>
      </c>
      <c r="OTB452" s="72" t="s">
        <v>94</v>
      </c>
      <c r="OTC452" s="72" t="s">
        <v>94</v>
      </c>
      <c r="OTD452" s="72" t="s">
        <v>94</v>
      </c>
      <c r="OTE452" s="72" t="s">
        <v>94</v>
      </c>
      <c r="OTF452" s="72" t="s">
        <v>94</v>
      </c>
      <c r="OTG452" s="72" t="s">
        <v>94</v>
      </c>
      <c r="OTH452" s="72" t="s">
        <v>94</v>
      </c>
      <c r="OTI452" s="72" t="s">
        <v>94</v>
      </c>
      <c r="OTJ452" s="72" t="s">
        <v>94</v>
      </c>
      <c r="OTK452" s="72" t="s">
        <v>94</v>
      </c>
      <c r="OTL452" s="72" t="s">
        <v>94</v>
      </c>
      <c r="OTM452" s="72" t="s">
        <v>94</v>
      </c>
      <c r="OTN452" s="72" t="s">
        <v>94</v>
      </c>
      <c r="OTO452" s="72" t="s">
        <v>94</v>
      </c>
      <c r="OTP452" s="72" t="s">
        <v>94</v>
      </c>
      <c r="OTQ452" s="72" t="s">
        <v>94</v>
      </c>
      <c r="OTR452" s="72" t="s">
        <v>94</v>
      </c>
      <c r="OTS452" s="72" t="s">
        <v>94</v>
      </c>
      <c r="OTT452" s="72" t="s">
        <v>94</v>
      </c>
      <c r="OTU452" s="72" t="s">
        <v>94</v>
      </c>
      <c r="OTV452" s="72" t="s">
        <v>94</v>
      </c>
      <c r="OTW452" s="72" t="s">
        <v>94</v>
      </c>
      <c r="OTX452" s="72" t="s">
        <v>94</v>
      </c>
      <c r="OTY452" s="72" t="s">
        <v>94</v>
      </c>
      <c r="OTZ452" s="72" t="s">
        <v>94</v>
      </c>
      <c r="OUA452" s="72" t="s">
        <v>94</v>
      </c>
      <c r="OUB452" s="72" t="s">
        <v>94</v>
      </c>
      <c r="OUC452" s="72" t="s">
        <v>94</v>
      </c>
      <c r="OUD452" s="72" t="s">
        <v>94</v>
      </c>
      <c r="OUE452" s="72" t="s">
        <v>94</v>
      </c>
      <c r="OUF452" s="72" t="s">
        <v>94</v>
      </c>
      <c r="OUG452" s="72" t="s">
        <v>94</v>
      </c>
      <c r="OUH452" s="72" t="s">
        <v>94</v>
      </c>
      <c r="OUI452" s="72" t="s">
        <v>94</v>
      </c>
      <c r="OUJ452" s="72" t="s">
        <v>94</v>
      </c>
      <c r="OUK452" s="72" t="s">
        <v>94</v>
      </c>
      <c r="OUL452" s="72" t="s">
        <v>94</v>
      </c>
      <c r="OUM452" s="72" t="s">
        <v>94</v>
      </c>
      <c r="OUN452" s="72" t="s">
        <v>94</v>
      </c>
      <c r="OUO452" s="72" t="s">
        <v>94</v>
      </c>
      <c r="OUP452" s="72" t="s">
        <v>94</v>
      </c>
      <c r="OUQ452" s="72" t="s">
        <v>94</v>
      </c>
      <c r="OUR452" s="72" t="s">
        <v>94</v>
      </c>
      <c r="OUS452" s="72" t="s">
        <v>94</v>
      </c>
      <c r="OUT452" s="72" t="s">
        <v>94</v>
      </c>
      <c r="OUU452" s="72" t="s">
        <v>94</v>
      </c>
      <c r="OUV452" s="72" t="s">
        <v>94</v>
      </c>
      <c r="OUW452" s="72" t="s">
        <v>94</v>
      </c>
      <c r="OUX452" s="72" t="s">
        <v>94</v>
      </c>
      <c r="OUY452" s="72" t="s">
        <v>94</v>
      </c>
      <c r="OUZ452" s="72" t="s">
        <v>94</v>
      </c>
      <c r="OVA452" s="72" t="s">
        <v>94</v>
      </c>
      <c r="OVB452" s="72" t="s">
        <v>94</v>
      </c>
      <c r="OVC452" s="72" t="s">
        <v>94</v>
      </c>
      <c r="OVD452" s="72" t="s">
        <v>94</v>
      </c>
      <c r="OVE452" s="72" t="s">
        <v>94</v>
      </c>
      <c r="OVF452" s="72" t="s">
        <v>94</v>
      </c>
      <c r="OVG452" s="72" t="s">
        <v>94</v>
      </c>
      <c r="OVH452" s="72" t="s">
        <v>94</v>
      </c>
      <c r="OVI452" s="72" t="s">
        <v>94</v>
      </c>
      <c r="OVJ452" s="72" t="s">
        <v>94</v>
      </c>
      <c r="OVK452" s="72" t="s">
        <v>94</v>
      </c>
      <c r="OVL452" s="72" t="s">
        <v>94</v>
      </c>
      <c r="OVM452" s="72" t="s">
        <v>94</v>
      </c>
      <c r="OVN452" s="72" t="s">
        <v>94</v>
      </c>
      <c r="OVO452" s="72" t="s">
        <v>94</v>
      </c>
      <c r="OVP452" s="72" t="s">
        <v>94</v>
      </c>
      <c r="OVQ452" s="72" t="s">
        <v>94</v>
      </c>
      <c r="OVR452" s="72" t="s">
        <v>94</v>
      </c>
      <c r="OVS452" s="72" t="s">
        <v>94</v>
      </c>
      <c r="OVT452" s="72" t="s">
        <v>94</v>
      </c>
      <c r="OVU452" s="72" t="s">
        <v>94</v>
      </c>
      <c r="OVV452" s="72" t="s">
        <v>94</v>
      </c>
      <c r="OVW452" s="72" t="s">
        <v>94</v>
      </c>
      <c r="OVX452" s="72" t="s">
        <v>94</v>
      </c>
      <c r="OVY452" s="72" t="s">
        <v>94</v>
      </c>
      <c r="OVZ452" s="72" t="s">
        <v>94</v>
      </c>
      <c r="OWA452" s="72" t="s">
        <v>94</v>
      </c>
      <c r="OWB452" s="72" t="s">
        <v>94</v>
      </c>
      <c r="OWC452" s="72" t="s">
        <v>94</v>
      </c>
      <c r="OWD452" s="72" t="s">
        <v>94</v>
      </c>
      <c r="OWE452" s="72" t="s">
        <v>94</v>
      </c>
      <c r="OWF452" s="72" t="s">
        <v>94</v>
      </c>
      <c r="OWG452" s="72" t="s">
        <v>94</v>
      </c>
      <c r="OWH452" s="72" t="s">
        <v>94</v>
      </c>
      <c r="OWI452" s="72" t="s">
        <v>94</v>
      </c>
      <c r="OWJ452" s="72" t="s">
        <v>94</v>
      </c>
      <c r="OWK452" s="72" t="s">
        <v>94</v>
      </c>
      <c r="OWL452" s="72" t="s">
        <v>94</v>
      </c>
      <c r="OWM452" s="72" t="s">
        <v>94</v>
      </c>
      <c r="OWN452" s="72" t="s">
        <v>94</v>
      </c>
      <c r="OWO452" s="72" t="s">
        <v>94</v>
      </c>
      <c r="OWP452" s="72" t="s">
        <v>94</v>
      </c>
      <c r="OWQ452" s="72" t="s">
        <v>94</v>
      </c>
      <c r="OWR452" s="72" t="s">
        <v>94</v>
      </c>
      <c r="OWS452" s="72" t="s">
        <v>94</v>
      </c>
      <c r="OWT452" s="72" t="s">
        <v>94</v>
      </c>
      <c r="OWU452" s="72" t="s">
        <v>94</v>
      </c>
      <c r="OWV452" s="72" t="s">
        <v>94</v>
      </c>
      <c r="OWW452" s="72" t="s">
        <v>94</v>
      </c>
      <c r="OWX452" s="72" t="s">
        <v>94</v>
      </c>
      <c r="OWY452" s="72" t="s">
        <v>94</v>
      </c>
      <c r="OWZ452" s="72" t="s">
        <v>94</v>
      </c>
      <c r="OXA452" s="72" t="s">
        <v>94</v>
      </c>
      <c r="OXB452" s="72" t="s">
        <v>94</v>
      </c>
      <c r="OXC452" s="72" t="s">
        <v>94</v>
      </c>
      <c r="OXD452" s="72" t="s">
        <v>94</v>
      </c>
      <c r="OXE452" s="72" t="s">
        <v>94</v>
      </c>
      <c r="OXF452" s="72" t="s">
        <v>94</v>
      </c>
      <c r="OXG452" s="72" t="s">
        <v>94</v>
      </c>
      <c r="OXH452" s="72" t="s">
        <v>94</v>
      </c>
      <c r="OXI452" s="72" t="s">
        <v>94</v>
      </c>
      <c r="OXJ452" s="72" t="s">
        <v>94</v>
      </c>
      <c r="OXK452" s="72" t="s">
        <v>94</v>
      </c>
      <c r="OXL452" s="72" t="s">
        <v>94</v>
      </c>
      <c r="OXM452" s="72" t="s">
        <v>94</v>
      </c>
      <c r="OXN452" s="72" t="s">
        <v>94</v>
      </c>
      <c r="OXO452" s="72" t="s">
        <v>94</v>
      </c>
      <c r="OXP452" s="72" t="s">
        <v>94</v>
      </c>
      <c r="OXQ452" s="72" t="s">
        <v>94</v>
      </c>
      <c r="OXR452" s="72" t="s">
        <v>94</v>
      </c>
      <c r="OXS452" s="72" t="s">
        <v>94</v>
      </c>
      <c r="OXT452" s="72" t="s">
        <v>94</v>
      </c>
      <c r="OXU452" s="72" t="s">
        <v>94</v>
      </c>
      <c r="OXV452" s="72" t="s">
        <v>94</v>
      </c>
      <c r="OXW452" s="72" t="s">
        <v>94</v>
      </c>
      <c r="OXX452" s="72" t="s">
        <v>94</v>
      </c>
      <c r="OXY452" s="72" t="s">
        <v>94</v>
      </c>
      <c r="OXZ452" s="72" t="s">
        <v>94</v>
      </c>
      <c r="OYA452" s="72" t="s">
        <v>94</v>
      </c>
      <c r="OYB452" s="72" t="s">
        <v>94</v>
      </c>
      <c r="OYC452" s="72" t="s">
        <v>94</v>
      </c>
      <c r="OYD452" s="72" t="s">
        <v>94</v>
      </c>
      <c r="OYE452" s="72" t="s">
        <v>94</v>
      </c>
      <c r="OYF452" s="72" t="s">
        <v>94</v>
      </c>
      <c r="OYG452" s="72" t="s">
        <v>94</v>
      </c>
      <c r="OYH452" s="72" t="s">
        <v>94</v>
      </c>
      <c r="OYI452" s="72" t="s">
        <v>94</v>
      </c>
      <c r="OYJ452" s="72" t="s">
        <v>94</v>
      </c>
      <c r="OYK452" s="72" t="s">
        <v>94</v>
      </c>
      <c r="OYL452" s="72" t="s">
        <v>94</v>
      </c>
      <c r="OYM452" s="72" t="s">
        <v>94</v>
      </c>
      <c r="OYN452" s="72" t="s">
        <v>94</v>
      </c>
      <c r="OYO452" s="72" t="s">
        <v>94</v>
      </c>
      <c r="OYP452" s="72" t="s">
        <v>94</v>
      </c>
      <c r="OYQ452" s="72" t="s">
        <v>94</v>
      </c>
      <c r="OYR452" s="72" t="s">
        <v>94</v>
      </c>
      <c r="OYS452" s="72" t="s">
        <v>94</v>
      </c>
      <c r="OYT452" s="72" t="s">
        <v>94</v>
      </c>
      <c r="OYU452" s="72" t="s">
        <v>94</v>
      </c>
      <c r="OYV452" s="72" t="s">
        <v>94</v>
      </c>
      <c r="OYW452" s="72" t="s">
        <v>94</v>
      </c>
      <c r="OYX452" s="72" t="s">
        <v>94</v>
      </c>
      <c r="OYY452" s="72" t="s">
        <v>94</v>
      </c>
      <c r="OYZ452" s="72" t="s">
        <v>94</v>
      </c>
      <c r="OZA452" s="72" t="s">
        <v>94</v>
      </c>
      <c r="OZB452" s="72" t="s">
        <v>94</v>
      </c>
      <c r="OZC452" s="72" t="s">
        <v>94</v>
      </c>
      <c r="OZD452" s="72" t="s">
        <v>94</v>
      </c>
      <c r="OZE452" s="72" t="s">
        <v>94</v>
      </c>
      <c r="OZF452" s="72" t="s">
        <v>94</v>
      </c>
      <c r="OZG452" s="72" t="s">
        <v>94</v>
      </c>
      <c r="OZH452" s="72" t="s">
        <v>94</v>
      </c>
      <c r="OZI452" s="72" t="s">
        <v>94</v>
      </c>
      <c r="OZJ452" s="72" t="s">
        <v>94</v>
      </c>
      <c r="OZK452" s="72" t="s">
        <v>94</v>
      </c>
      <c r="OZL452" s="72" t="s">
        <v>94</v>
      </c>
      <c r="OZM452" s="72" t="s">
        <v>94</v>
      </c>
      <c r="OZN452" s="72" t="s">
        <v>94</v>
      </c>
      <c r="OZO452" s="72" t="s">
        <v>94</v>
      </c>
      <c r="OZP452" s="72" t="s">
        <v>94</v>
      </c>
      <c r="OZQ452" s="72" t="s">
        <v>94</v>
      </c>
      <c r="OZR452" s="72" t="s">
        <v>94</v>
      </c>
      <c r="OZS452" s="72" t="s">
        <v>94</v>
      </c>
      <c r="OZT452" s="72" t="s">
        <v>94</v>
      </c>
      <c r="OZU452" s="72" t="s">
        <v>94</v>
      </c>
      <c r="OZV452" s="72" t="s">
        <v>94</v>
      </c>
      <c r="OZW452" s="72" t="s">
        <v>94</v>
      </c>
      <c r="OZX452" s="72" t="s">
        <v>94</v>
      </c>
      <c r="OZY452" s="72" t="s">
        <v>94</v>
      </c>
      <c r="OZZ452" s="72" t="s">
        <v>94</v>
      </c>
      <c r="PAA452" s="72" t="s">
        <v>94</v>
      </c>
      <c r="PAB452" s="72" t="s">
        <v>94</v>
      </c>
      <c r="PAC452" s="72" t="s">
        <v>94</v>
      </c>
      <c r="PAD452" s="72" t="s">
        <v>94</v>
      </c>
      <c r="PAE452" s="72" t="s">
        <v>94</v>
      </c>
      <c r="PAF452" s="72" t="s">
        <v>94</v>
      </c>
      <c r="PAG452" s="72" t="s">
        <v>94</v>
      </c>
      <c r="PAH452" s="72" t="s">
        <v>94</v>
      </c>
      <c r="PAI452" s="72" t="s">
        <v>94</v>
      </c>
      <c r="PAJ452" s="72" t="s">
        <v>94</v>
      </c>
      <c r="PAK452" s="72" t="s">
        <v>94</v>
      </c>
      <c r="PAL452" s="72" t="s">
        <v>94</v>
      </c>
      <c r="PAM452" s="72" t="s">
        <v>94</v>
      </c>
      <c r="PAN452" s="72" t="s">
        <v>94</v>
      </c>
      <c r="PAO452" s="72" t="s">
        <v>94</v>
      </c>
      <c r="PAP452" s="72" t="s">
        <v>94</v>
      </c>
      <c r="PAQ452" s="72" t="s">
        <v>94</v>
      </c>
      <c r="PAR452" s="72" t="s">
        <v>94</v>
      </c>
      <c r="PAS452" s="72" t="s">
        <v>94</v>
      </c>
      <c r="PAT452" s="72" t="s">
        <v>94</v>
      </c>
      <c r="PAU452" s="72" t="s">
        <v>94</v>
      </c>
      <c r="PAV452" s="72" t="s">
        <v>94</v>
      </c>
      <c r="PAW452" s="72" t="s">
        <v>94</v>
      </c>
      <c r="PAX452" s="72" t="s">
        <v>94</v>
      </c>
      <c r="PAY452" s="72" t="s">
        <v>94</v>
      </c>
      <c r="PAZ452" s="72" t="s">
        <v>94</v>
      </c>
      <c r="PBA452" s="72" t="s">
        <v>94</v>
      </c>
      <c r="PBB452" s="72" t="s">
        <v>94</v>
      </c>
      <c r="PBC452" s="72" t="s">
        <v>94</v>
      </c>
      <c r="PBD452" s="72" t="s">
        <v>94</v>
      </c>
      <c r="PBE452" s="72" t="s">
        <v>94</v>
      </c>
      <c r="PBF452" s="72" t="s">
        <v>94</v>
      </c>
      <c r="PBG452" s="72" t="s">
        <v>94</v>
      </c>
      <c r="PBH452" s="72" t="s">
        <v>94</v>
      </c>
      <c r="PBI452" s="72" t="s">
        <v>94</v>
      </c>
      <c r="PBJ452" s="72" t="s">
        <v>94</v>
      </c>
      <c r="PBK452" s="72" t="s">
        <v>94</v>
      </c>
      <c r="PBL452" s="72" t="s">
        <v>94</v>
      </c>
      <c r="PBM452" s="72" t="s">
        <v>94</v>
      </c>
      <c r="PBN452" s="72" t="s">
        <v>94</v>
      </c>
      <c r="PBO452" s="72" t="s">
        <v>94</v>
      </c>
      <c r="PBP452" s="72" t="s">
        <v>94</v>
      </c>
      <c r="PBQ452" s="72" t="s">
        <v>94</v>
      </c>
      <c r="PBR452" s="72" t="s">
        <v>94</v>
      </c>
      <c r="PBS452" s="72" t="s">
        <v>94</v>
      </c>
      <c r="PBT452" s="72" t="s">
        <v>94</v>
      </c>
      <c r="PBU452" s="72" t="s">
        <v>94</v>
      </c>
      <c r="PBV452" s="72" t="s">
        <v>94</v>
      </c>
      <c r="PBW452" s="72" t="s">
        <v>94</v>
      </c>
      <c r="PBX452" s="72" t="s">
        <v>94</v>
      </c>
      <c r="PBY452" s="72" t="s">
        <v>94</v>
      </c>
      <c r="PBZ452" s="72" t="s">
        <v>94</v>
      </c>
      <c r="PCA452" s="72" t="s">
        <v>94</v>
      </c>
      <c r="PCB452" s="72" t="s">
        <v>94</v>
      </c>
      <c r="PCC452" s="72" t="s">
        <v>94</v>
      </c>
      <c r="PCD452" s="72" t="s">
        <v>94</v>
      </c>
      <c r="PCE452" s="72" t="s">
        <v>94</v>
      </c>
      <c r="PCF452" s="72" t="s">
        <v>94</v>
      </c>
      <c r="PCG452" s="72" t="s">
        <v>94</v>
      </c>
      <c r="PCH452" s="72" t="s">
        <v>94</v>
      </c>
      <c r="PCI452" s="72" t="s">
        <v>94</v>
      </c>
      <c r="PCJ452" s="72" t="s">
        <v>94</v>
      </c>
      <c r="PCK452" s="72" t="s">
        <v>94</v>
      </c>
      <c r="PCL452" s="72" t="s">
        <v>94</v>
      </c>
      <c r="PCM452" s="72" t="s">
        <v>94</v>
      </c>
      <c r="PCN452" s="72" t="s">
        <v>94</v>
      </c>
      <c r="PCO452" s="72" t="s">
        <v>94</v>
      </c>
      <c r="PCP452" s="72" t="s">
        <v>94</v>
      </c>
      <c r="PCQ452" s="72" t="s">
        <v>94</v>
      </c>
      <c r="PCR452" s="72" t="s">
        <v>94</v>
      </c>
      <c r="PCS452" s="72" t="s">
        <v>94</v>
      </c>
      <c r="PCT452" s="72" t="s">
        <v>94</v>
      </c>
      <c r="PCU452" s="72" t="s">
        <v>94</v>
      </c>
      <c r="PCV452" s="72" t="s">
        <v>94</v>
      </c>
      <c r="PCW452" s="72" t="s">
        <v>94</v>
      </c>
      <c r="PCX452" s="72" t="s">
        <v>94</v>
      </c>
      <c r="PCY452" s="72" t="s">
        <v>94</v>
      </c>
      <c r="PCZ452" s="72" t="s">
        <v>94</v>
      </c>
      <c r="PDA452" s="72" t="s">
        <v>94</v>
      </c>
      <c r="PDB452" s="72" t="s">
        <v>94</v>
      </c>
      <c r="PDC452" s="72" t="s">
        <v>94</v>
      </c>
      <c r="PDD452" s="72" t="s">
        <v>94</v>
      </c>
      <c r="PDE452" s="72" t="s">
        <v>94</v>
      </c>
      <c r="PDF452" s="72" t="s">
        <v>94</v>
      </c>
      <c r="PDG452" s="72" t="s">
        <v>94</v>
      </c>
      <c r="PDH452" s="72" t="s">
        <v>94</v>
      </c>
      <c r="PDI452" s="72" t="s">
        <v>94</v>
      </c>
      <c r="PDJ452" s="72" t="s">
        <v>94</v>
      </c>
      <c r="PDK452" s="72" t="s">
        <v>94</v>
      </c>
      <c r="PDL452" s="72" t="s">
        <v>94</v>
      </c>
      <c r="PDM452" s="72" t="s">
        <v>94</v>
      </c>
      <c r="PDN452" s="72" t="s">
        <v>94</v>
      </c>
      <c r="PDO452" s="72" t="s">
        <v>94</v>
      </c>
      <c r="PDP452" s="72" t="s">
        <v>94</v>
      </c>
      <c r="PDQ452" s="72" t="s">
        <v>94</v>
      </c>
      <c r="PDR452" s="72" t="s">
        <v>94</v>
      </c>
      <c r="PDS452" s="72" t="s">
        <v>94</v>
      </c>
      <c r="PDT452" s="72" t="s">
        <v>94</v>
      </c>
      <c r="PDU452" s="72" t="s">
        <v>94</v>
      </c>
      <c r="PDV452" s="72" t="s">
        <v>94</v>
      </c>
      <c r="PDW452" s="72" t="s">
        <v>94</v>
      </c>
      <c r="PDX452" s="72" t="s">
        <v>94</v>
      </c>
      <c r="PDY452" s="72" t="s">
        <v>94</v>
      </c>
      <c r="PDZ452" s="72" t="s">
        <v>94</v>
      </c>
      <c r="PEA452" s="72" t="s">
        <v>94</v>
      </c>
      <c r="PEB452" s="72" t="s">
        <v>94</v>
      </c>
      <c r="PEC452" s="72" t="s">
        <v>94</v>
      </c>
      <c r="PED452" s="72" t="s">
        <v>94</v>
      </c>
      <c r="PEE452" s="72" t="s">
        <v>94</v>
      </c>
      <c r="PEF452" s="72" t="s">
        <v>94</v>
      </c>
      <c r="PEG452" s="72" t="s">
        <v>94</v>
      </c>
      <c r="PEH452" s="72" t="s">
        <v>94</v>
      </c>
      <c r="PEI452" s="72" t="s">
        <v>94</v>
      </c>
      <c r="PEJ452" s="72" t="s">
        <v>94</v>
      </c>
      <c r="PEK452" s="72" t="s">
        <v>94</v>
      </c>
      <c r="PEL452" s="72" t="s">
        <v>94</v>
      </c>
      <c r="PEM452" s="72" t="s">
        <v>94</v>
      </c>
      <c r="PEN452" s="72" t="s">
        <v>94</v>
      </c>
      <c r="PEO452" s="72" t="s">
        <v>94</v>
      </c>
      <c r="PEP452" s="72" t="s">
        <v>94</v>
      </c>
      <c r="PEQ452" s="72" t="s">
        <v>94</v>
      </c>
      <c r="PER452" s="72" t="s">
        <v>94</v>
      </c>
      <c r="PES452" s="72" t="s">
        <v>94</v>
      </c>
      <c r="PET452" s="72" t="s">
        <v>94</v>
      </c>
      <c r="PEU452" s="72" t="s">
        <v>94</v>
      </c>
      <c r="PEV452" s="72" t="s">
        <v>94</v>
      </c>
      <c r="PEW452" s="72" t="s">
        <v>94</v>
      </c>
      <c r="PEX452" s="72" t="s">
        <v>94</v>
      </c>
      <c r="PEY452" s="72" t="s">
        <v>94</v>
      </c>
      <c r="PEZ452" s="72" t="s">
        <v>94</v>
      </c>
      <c r="PFA452" s="72" t="s">
        <v>94</v>
      </c>
      <c r="PFB452" s="72" t="s">
        <v>94</v>
      </c>
      <c r="PFC452" s="72" t="s">
        <v>94</v>
      </c>
      <c r="PFD452" s="72" t="s">
        <v>94</v>
      </c>
      <c r="PFE452" s="72" t="s">
        <v>94</v>
      </c>
      <c r="PFF452" s="72" t="s">
        <v>94</v>
      </c>
      <c r="PFG452" s="72" t="s">
        <v>94</v>
      </c>
      <c r="PFH452" s="72" t="s">
        <v>94</v>
      </c>
      <c r="PFI452" s="72" t="s">
        <v>94</v>
      </c>
      <c r="PFJ452" s="72" t="s">
        <v>94</v>
      </c>
      <c r="PFK452" s="72" t="s">
        <v>94</v>
      </c>
      <c r="PFL452" s="72" t="s">
        <v>94</v>
      </c>
      <c r="PFM452" s="72" t="s">
        <v>94</v>
      </c>
      <c r="PFN452" s="72" t="s">
        <v>94</v>
      </c>
      <c r="PFO452" s="72" t="s">
        <v>94</v>
      </c>
      <c r="PFP452" s="72" t="s">
        <v>94</v>
      </c>
      <c r="PFQ452" s="72" t="s">
        <v>94</v>
      </c>
      <c r="PFR452" s="72" t="s">
        <v>94</v>
      </c>
      <c r="PFS452" s="72" t="s">
        <v>94</v>
      </c>
      <c r="PFT452" s="72" t="s">
        <v>94</v>
      </c>
      <c r="PFU452" s="72" t="s">
        <v>94</v>
      </c>
      <c r="PFV452" s="72" t="s">
        <v>94</v>
      </c>
      <c r="PFW452" s="72" t="s">
        <v>94</v>
      </c>
      <c r="PFX452" s="72" t="s">
        <v>94</v>
      </c>
      <c r="PFY452" s="72" t="s">
        <v>94</v>
      </c>
      <c r="PFZ452" s="72" t="s">
        <v>94</v>
      </c>
      <c r="PGA452" s="72" t="s">
        <v>94</v>
      </c>
      <c r="PGB452" s="72" t="s">
        <v>94</v>
      </c>
      <c r="PGC452" s="72" t="s">
        <v>94</v>
      </c>
      <c r="PGD452" s="72" t="s">
        <v>94</v>
      </c>
      <c r="PGE452" s="72" t="s">
        <v>94</v>
      </c>
      <c r="PGF452" s="72" t="s">
        <v>94</v>
      </c>
      <c r="PGG452" s="72" t="s">
        <v>94</v>
      </c>
      <c r="PGH452" s="72" t="s">
        <v>94</v>
      </c>
      <c r="PGI452" s="72" t="s">
        <v>94</v>
      </c>
      <c r="PGJ452" s="72" t="s">
        <v>94</v>
      </c>
      <c r="PGK452" s="72" t="s">
        <v>94</v>
      </c>
      <c r="PGL452" s="72" t="s">
        <v>94</v>
      </c>
      <c r="PGM452" s="72" t="s">
        <v>94</v>
      </c>
      <c r="PGN452" s="72" t="s">
        <v>94</v>
      </c>
      <c r="PGO452" s="72" t="s">
        <v>94</v>
      </c>
      <c r="PGP452" s="72" t="s">
        <v>94</v>
      </c>
      <c r="PGQ452" s="72" t="s">
        <v>94</v>
      </c>
      <c r="PGR452" s="72" t="s">
        <v>94</v>
      </c>
      <c r="PGS452" s="72" t="s">
        <v>94</v>
      </c>
      <c r="PGT452" s="72" t="s">
        <v>94</v>
      </c>
      <c r="PGU452" s="72" t="s">
        <v>94</v>
      </c>
      <c r="PGV452" s="72" t="s">
        <v>94</v>
      </c>
      <c r="PGW452" s="72" t="s">
        <v>94</v>
      </c>
      <c r="PGX452" s="72" t="s">
        <v>94</v>
      </c>
      <c r="PGY452" s="72" t="s">
        <v>94</v>
      </c>
      <c r="PGZ452" s="72" t="s">
        <v>94</v>
      </c>
      <c r="PHA452" s="72" t="s">
        <v>94</v>
      </c>
      <c r="PHB452" s="72" t="s">
        <v>94</v>
      </c>
      <c r="PHC452" s="72" t="s">
        <v>94</v>
      </c>
      <c r="PHD452" s="72" t="s">
        <v>94</v>
      </c>
      <c r="PHE452" s="72" t="s">
        <v>94</v>
      </c>
      <c r="PHF452" s="72" t="s">
        <v>94</v>
      </c>
      <c r="PHG452" s="72" t="s">
        <v>94</v>
      </c>
      <c r="PHH452" s="72" t="s">
        <v>94</v>
      </c>
      <c r="PHI452" s="72" t="s">
        <v>94</v>
      </c>
      <c r="PHJ452" s="72" t="s">
        <v>94</v>
      </c>
      <c r="PHK452" s="72" t="s">
        <v>94</v>
      </c>
      <c r="PHL452" s="72" t="s">
        <v>94</v>
      </c>
      <c r="PHM452" s="72" t="s">
        <v>94</v>
      </c>
      <c r="PHN452" s="72" t="s">
        <v>94</v>
      </c>
      <c r="PHO452" s="72" t="s">
        <v>94</v>
      </c>
      <c r="PHP452" s="72" t="s">
        <v>94</v>
      </c>
      <c r="PHQ452" s="72" t="s">
        <v>94</v>
      </c>
      <c r="PHR452" s="72" t="s">
        <v>94</v>
      </c>
      <c r="PHS452" s="72" t="s">
        <v>94</v>
      </c>
      <c r="PHT452" s="72" t="s">
        <v>94</v>
      </c>
      <c r="PHU452" s="72" t="s">
        <v>94</v>
      </c>
      <c r="PHV452" s="72" t="s">
        <v>94</v>
      </c>
      <c r="PHW452" s="72" t="s">
        <v>94</v>
      </c>
      <c r="PHX452" s="72" t="s">
        <v>94</v>
      </c>
      <c r="PHY452" s="72" t="s">
        <v>94</v>
      </c>
      <c r="PHZ452" s="72" t="s">
        <v>94</v>
      </c>
      <c r="PIA452" s="72" t="s">
        <v>94</v>
      </c>
      <c r="PIB452" s="72" t="s">
        <v>94</v>
      </c>
      <c r="PIC452" s="72" t="s">
        <v>94</v>
      </c>
      <c r="PID452" s="72" t="s">
        <v>94</v>
      </c>
      <c r="PIE452" s="72" t="s">
        <v>94</v>
      </c>
      <c r="PIF452" s="72" t="s">
        <v>94</v>
      </c>
      <c r="PIG452" s="72" t="s">
        <v>94</v>
      </c>
      <c r="PIH452" s="72" t="s">
        <v>94</v>
      </c>
      <c r="PII452" s="72" t="s">
        <v>94</v>
      </c>
      <c r="PIJ452" s="72" t="s">
        <v>94</v>
      </c>
      <c r="PIK452" s="72" t="s">
        <v>94</v>
      </c>
      <c r="PIL452" s="72" t="s">
        <v>94</v>
      </c>
      <c r="PIM452" s="72" t="s">
        <v>94</v>
      </c>
      <c r="PIN452" s="72" t="s">
        <v>94</v>
      </c>
      <c r="PIO452" s="72" t="s">
        <v>94</v>
      </c>
      <c r="PIP452" s="72" t="s">
        <v>94</v>
      </c>
      <c r="PIQ452" s="72" t="s">
        <v>94</v>
      </c>
      <c r="PIR452" s="72" t="s">
        <v>94</v>
      </c>
      <c r="PIS452" s="72" t="s">
        <v>94</v>
      </c>
      <c r="PIT452" s="72" t="s">
        <v>94</v>
      </c>
      <c r="PIU452" s="72" t="s">
        <v>94</v>
      </c>
      <c r="PIV452" s="72" t="s">
        <v>94</v>
      </c>
      <c r="PIW452" s="72" t="s">
        <v>94</v>
      </c>
      <c r="PIX452" s="72" t="s">
        <v>94</v>
      </c>
      <c r="PIY452" s="72" t="s">
        <v>94</v>
      </c>
      <c r="PIZ452" s="72" t="s">
        <v>94</v>
      </c>
      <c r="PJA452" s="72" t="s">
        <v>94</v>
      </c>
      <c r="PJB452" s="72" t="s">
        <v>94</v>
      </c>
      <c r="PJC452" s="72" t="s">
        <v>94</v>
      </c>
      <c r="PJD452" s="72" t="s">
        <v>94</v>
      </c>
      <c r="PJE452" s="72" t="s">
        <v>94</v>
      </c>
      <c r="PJF452" s="72" t="s">
        <v>94</v>
      </c>
      <c r="PJG452" s="72" t="s">
        <v>94</v>
      </c>
      <c r="PJH452" s="72" t="s">
        <v>94</v>
      </c>
      <c r="PJI452" s="72" t="s">
        <v>94</v>
      </c>
      <c r="PJJ452" s="72" t="s">
        <v>94</v>
      </c>
      <c r="PJK452" s="72" t="s">
        <v>94</v>
      </c>
      <c r="PJL452" s="72" t="s">
        <v>94</v>
      </c>
      <c r="PJM452" s="72" t="s">
        <v>94</v>
      </c>
      <c r="PJN452" s="72" t="s">
        <v>94</v>
      </c>
      <c r="PJO452" s="72" t="s">
        <v>94</v>
      </c>
      <c r="PJP452" s="72" t="s">
        <v>94</v>
      </c>
      <c r="PJQ452" s="72" t="s">
        <v>94</v>
      </c>
      <c r="PJR452" s="72" t="s">
        <v>94</v>
      </c>
      <c r="PJS452" s="72" t="s">
        <v>94</v>
      </c>
      <c r="PJT452" s="72" t="s">
        <v>94</v>
      </c>
      <c r="PJU452" s="72" t="s">
        <v>94</v>
      </c>
      <c r="PJV452" s="72" t="s">
        <v>94</v>
      </c>
      <c r="PJW452" s="72" t="s">
        <v>94</v>
      </c>
      <c r="PJX452" s="72" t="s">
        <v>94</v>
      </c>
      <c r="PJY452" s="72" t="s">
        <v>94</v>
      </c>
      <c r="PJZ452" s="72" t="s">
        <v>94</v>
      </c>
      <c r="PKA452" s="72" t="s">
        <v>94</v>
      </c>
      <c r="PKB452" s="72" t="s">
        <v>94</v>
      </c>
      <c r="PKC452" s="72" t="s">
        <v>94</v>
      </c>
      <c r="PKD452" s="72" t="s">
        <v>94</v>
      </c>
      <c r="PKE452" s="72" t="s">
        <v>94</v>
      </c>
      <c r="PKF452" s="72" t="s">
        <v>94</v>
      </c>
      <c r="PKG452" s="72" t="s">
        <v>94</v>
      </c>
      <c r="PKH452" s="72" t="s">
        <v>94</v>
      </c>
      <c r="PKI452" s="72" t="s">
        <v>94</v>
      </c>
      <c r="PKJ452" s="72" t="s">
        <v>94</v>
      </c>
      <c r="PKK452" s="72" t="s">
        <v>94</v>
      </c>
      <c r="PKL452" s="72" t="s">
        <v>94</v>
      </c>
      <c r="PKM452" s="72" t="s">
        <v>94</v>
      </c>
      <c r="PKN452" s="72" t="s">
        <v>94</v>
      </c>
      <c r="PKO452" s="72" t="s">
        <v>94</v>
      </c>
      <c r="PKP452" s="72" t="s">
        <v>94</v>
      </c>
      <c r="PKQ452" s="72" t="s">
        <v>94</v>
      </c>
      <c r="PKR452" s="72" t="s">
        <v>94</v>
      </c>
      <c r="PKS452" s="72" t="s">
        <v>94</v>
      </c>
      <c r="PKT452" s="72" t="s">
        <v>94</v>
      </c>
      <c r="PKU452" s="72" t="s">
        <v>94</v>
      </c>
      <c r="PKV452" s="72" t="s">
        <v>94</v>
      </c>
      <c r="PKW452" s="72" t="s">
        <v>94</v>
      </c>
      <c r="PKX452" s="72" t="s">
        <v>94</v>
      </c>
      <c r="PKY452" s="72" t="s">
        <v>94</v>
      </c>
      <c r="PKZ452" s="72" t="s">
        <v>94</v>
      </c>
      <c r="PLA452" s="72" t="s">
        <v>94</v>
      </c>
      <c r="PLB452" s="72" t="s">
        <v>94</v>
      </c>
      <c r="PLC452" s="72" t="s">
        <v>94</v>
      </c>
      <c r="PLD452" s="72" t="s">
        <v>94</v>
      </c>
      <c r="PLE452" s="72" t="s">
        <v>94</v>
      </c>
      <c r="PLF452" s="72" t="s">
        <v>94</v>
      </c>
      <c r="PLG452" s="72" t="s">
        <v>94</v>
      </c>
      <c r="PLH452" s="72" t="s">
        <v>94</v>
      </c>
      <c r="PLI452" s="72" t="s">
        <v>94</v>
      </c>
      <c r="PLJ452" s="72" t="s">
        <v>94</v>
      </c>
      <c r="PLK452" s="72" t="s">
        <v>94</v>
      </c>
      <c r="PLL452" s="72" t="s">
        <v>94</v>
      </c>
      <c r="PLM452" s="72" t="s">
        <v>94</v>
      </c>
      <c r="PLN452" s="72" t="s">
        <v>94</v>
      </c>
      <c r="PLO452" s="72" t="s">
        <v>94</v>
      </c>
      <c r="PLP452" s="72" t="s">
        <v>94</v>
      </c>
      <c r="PLQ452" s="72" t="s">
        <v>94</v>
      </c>
      <c r="PLR452" s="72" t="s">
        <v>94</v>
      </c>
      <c r="PLS452" s="72" t="s">
        <v>94</v>
      </c>
      <c r="PLT452" s="72" t="s">
        <v>94</v>
      </c>
      <c r="PLU452" s="72" t="s">
        <v>94</v>
      </c>
      <c r="PLV452" s="72" t="s">
        <v>94</v>
      </c>
      <c r="PLW452" s="72" t="s">
        <v>94</v>
      </c>
      <c r="PLX452" s="72" t="s">
        <v>94</v>
      </c>
      <c r="PLY452" s="72" t="s">
        <v>94</v>
      </c>
      <c r="PLZ452" s="72" t="s">
        <v>94</v>
      </c>
      <c r="PMA452" s="72" t="s">
        <v>94</v>
      </c>
      <c r="PMB452" s="72" t="s">
        <v>94</v>
      </c>
      <c r="PMC452" s="72" t="s">
        <v>94</v>
      </c>
      <c r="PMD452" s="72" t="s">
        <v>94</v>
      </c>
      <c r="PME452" s="72" t="s">
        <v>94</v>
      </c>
      <c r="PMF452" s="72" t="s">
        <v>94</v>
      </c>
      <c r="PMG452" s="72" t="s">
        <v>94</v>
      </c>
      <c r="PMH452" s="72" t="s">
        <v>94</v>
      </c>
      <c r="PMI452" s="72" t="s">
        <v>94</v>
      </c>
      <c r="PMJ452" s="72" t="s">
        <v>94</v>
      </c>
      <c r="PMK452" s="72" t="s">
        <v>94</v>
      </c>
      <c r="PML452" s="72" t="s">
        <v>94</v>
      </c>
      <c r="PMM452" s="72" t="s">
        <v>94</v>
      </c>
      <c r="PMN452" s="72" t="s">
        <v>94</v>
      </c>
      <c r="PMO452" s="72" t="s">
        <v>94</v>
      </c>
      <c r="PMP452" s="72" t="s">
        <v>94</v>
      </c>
      <c r="PMQ452" s="72" t="s">
        <v>94</v>
      </c>
      <c r="PMR452" s="72" t="s">
        <v>94</v>
      </c>
      <c r="PMS452" s="72" t="s">
        <v>94</v>
      </c>
      <c r="PMT452" s="72" t="s">
        <v>94</v>
      </c>
      <c r="PMU452" s="72" t="s">
        <v>94</v>
      </c>
      <c r="PMV452" s="72" t="s">
        <v>94</v>
      </c>
      <c r="PMW452" s="72" t="s">
        <v>94</v>
      </c>
      <c r="PMX452" s="72" t="s">
        <v>94</v>
      </c>
      <c r="PMY452" s="72" t="s">
        <v>94</v>
      </c>
      <c r="PMZ452" s="72" t="s">
        <v>94</v>
      </c>
      <c r="PNA452" s="72" t="s">
        <v>94</v>
      </c>
      <c r="PNB452" s="72" t="s">
        <v>94</v>
      </c>
      <c r="PNC452" s="72" t="s">
        <v>94</v>
      </c>
      <c r="PND452" s="72" t="s">
        <v>94</v>
      </c>
      <c r="PNE452" s="72" t="s">
        <v>94</v>
      </c>
      <c r="PNF452" s="72" t="s">
        <v>94</v>
      </c>
      <c r="PNG452" s="72" t="s">
        <v>94</v>
      </c>
      <c r="PNH452" s="72" t="s">
        <v>94</v>
      </c>
      <c r="PNI452" s="72" t="s">
        <v>94</v>
      </c>
      <c r="PNJ452" s="72" t="s">
        <v>94</v>
      </c>
      <c r="PNK452" s="72" t="s">
        <v>94</v>
      </c>
      <c r="PNL452" s="72" t="s">
        <v>94</v>
      </c>
      <c r="PNM452" s="72" t="s">
        <v>94</v>
      </c>
      <c r="PNN452" s="72" t="s">
        <v>94</v>
      </c>
      <c r="PNO452" s="72" t="s">
        <v>94</v>
      </c>
      <c r="PNP452" s="72" t="s">
        <v>94</v>
      </c>
      <c r="PNQ452" s="72" t="s">
        <v>94</v>
      </c>
      <c r="PNR452" s="72" t="s">
        <v>94</v>
      </c>
      <c r="PNS452" s="72" t="s">
        <v>94</v>
      </c>
      <c r="PNT452" s="72" t="s">
        <v>94</v>
      </c>
      <c r="PNU452" s="72" t="s">
        <v>94</v>
      </c>
      <c r="PNV452" s="72" t="s">
        <v>94</v>
      </c>
      <c r="PNW452" s="72" t="s">
        <v>94</v>
      </c>
      <c r="PNX452" s="72" t="s">
        <v>94</v>
      </c>
      <c r="PNY452" s="72" t="s">
        <v>94</v>
      </c>
      <c r="PNZ452" s="72" t="s">
        <v>94</v>
      </c>
      <c r="POA452" s="72" t="s">
        <v>94</v>
      </c>
      <c r="POB452" s="72" t="s">
        <v>94</v>
      </c>
      <c r="POC452" s="72" t="s">
        <v>94</v>
      </c>
      <c r="POD452" s="72" t="s">
        <v>94</v>
      </c>
      <c r="POE452" s="72" t="s">
        <v>94</v>
      </c>
      <c r="POF452" s="72" t="s">
        <v>94</v>
      </c>
      <c r="POG452" s="72" t="s">
        <v>94</v>
      </c>
      <c r="POH452" s="72" t="s">
        <v>94</v>
      </c>
      <c r="POI452" s="72" t="s">
        <v>94</v>
      </c>
      <c r="POJ452" s="72" t="s">
        <v>94</v>
      </c>
      <c r="POK452" s="72" t="s">
        <v>94</v>
      </c>
      <c r="POL452" s="72" t="s">
        <v>94</v>
      </c>
      <c r="POM452" s="72" t="s">
        <v>94</v>
      </c>
      <c r="PON452" s="72" t="s">
        <v>94</v>
      </c>
      <c r="POO452" s="72" t="s">
        <v>94</v>
      </c>
      <c r="POP452" s="72" t="s">
        <v>94</v>
      </c>
      <c r="POQ452" s="72" t="s">
        <v>94</v>
      </c>
      <c r="POR452" s="72" t="s">
        <v>94</v>
      </c>
      <c r="POS452" s="72" t="s">
        <v>94</v>
      </c>
      <c r="POT452" s="72" t="s">
        <v>94</v>
      </c>
      <c r="POU452" s="72" t="s">
        <v>94</v>
      </c>
      <c r="POV452" s="72" t="s">
        <v>94</v>
      </c>
      <c r="POW452" s="72" t="s">
        <v>94</v>
      </c>
      <c r="POX452" s="72" t="s">
        <v>94</v>
      </c>
      <c r="POY452" s="72" t="s">
        <v>94</v>
      </c>
      <c r="POZ452" s="72" t="s">
        <v>94</v>
      </c>
      <c r="PPA452" s="72" t="s">
        <v>94</v>
      </c>
      <c r="PPB452" s="72" t="s">
        <v>94</v>
      </c>
      <c r="PPC452" s="72" t="s">
        <v>94</v>
      </c>
      <c r="PPD452" s="72" t="s">
        <v>94</v>
      </c>
      <c r="PPE452" s="72" t="s">
        <v>94</v>
      </c>
      <c r="PPF452" s="72" t="s">
        <v>94</v>
      </c>
      <c r="PPG452" s="72" t="s">
        <v>94</v>
      </c>
      <c r="PPH452" s="72" t="s">
        <v>94</v>
      </c>
      <c r="PPI452" s="72" t="s">
        <v>94</v>
      </c>
      <c r="PPJ452" s="72" t="s">
        <v>94</v>
      </c>
      <c r="PPK452" s="72" t="s">
        <v>94</v>
      </c>
      <c r="PPL452" s="72" t="s">
        <v>94</v>
      </c>
      <c r="PPM452" s="72" t="s">
        <v>94</v>
      </c>
      <c r="PPN452" s="72" t="s">
        <v>94</v>
      </c>
      <c r="PPO452" s="72" t="s">
        <v>94</v>
      </c>
      <c r="PPP452" s="72" t="s">
        <v>94</v>
      </c>
      <c r="PPQ452" s="72" t="s">
        <v>94</v>
      </c>
      <c r="PPR452" s="72" t="s">
        <v>94</v>
      </c>
      <c r="PPS452" s="72" t="s">
        <v>94</v>
      </c>
      <c r="PPT452" s="72" t="s">
        <v>94</v>
      </c>
      <c r="PPU452" s="72" t="s">
        <v>94</v>
      </c>
      <c r="PPV452" s="72" t="s">
        <v>94</v>
      </c>
      <c r="PPW452" s="72" t="s">
        <v>94</v>
      </c>
      <c r="PPX452" s="72" t="s">
        <v>94</v>
      </c>
      <c r="PPY452" s="72" t="s">
        <v>94</v>
      </c>
      <c r="PPZ452" s="72" t="s">
        <v>94</v>
      </c>
      <c r="PQA452" s="72" t="s">
        <v>94</v>
      </c>
      <c r="PQB452" s="72" t="s">
        <v>94</v>
      </c>
      <c r="PQC452" s="72" t="s">
        <v>94</v>
      </c>
      <c r="PQD452" s="72" t="s">
        <v>94</v>
      </c>
      <c r="PQE452" s="72" t="s">
        <v>94</v>
      </c>
      <c r="PQF452" s="72" t="s">
        <v>94</v>
      </c>
      <c r="PQG452" s="72" t="s">
        <v>94</v>
      </c>
      <c r="PQH452" s="72" t="s">
        <v>94</v>
      </c>
      <c r="PQI452" s="72" t="s">
        <v>94</v>
      </c>
      <c r="PQJ452" s="72" t="s">
        <v>94</v>
      </c>
      <c r="PQK452" s="72" t="s">
        <v>94</v>
      </c>
      <c r="PQL452" s="72" t="s">
        <v>94</v>
      </c>
      <c r="PQM452" s="72" t="s">
        <v>94</v>
      </c>
      <c r="PQN452" s="72" t="s">
        <v>94</v>
      </c>
      <c r="PQO452" s="72" t="s">
        <v>94</v>
      </c>
      <c r="PQP452" s="72" t="s">
        <v>94</v>
      </c>
      <c r="PQQ452" s="72" t="s">
        <v>94</v>
      </c>
      <c r="PQR452" s="72" t="s">
        <v>94</v>
      </c>
      <c r="PQS452" s="72" t="s">
        <v>94</v>
      </c>
      <c r="PQT452" s="72" t="s">
        <v>94</v>
      </c>
      <c r="PQU452" s="72" t="s">
        <v>94</v>
      </c>
      <c r="PQV452" s="72" t="s">
        <v>94</v>
      </c>
      <c r="PQW452" s="72" t="s">
        <v>94</v>
      </c>
      <c r="PQX452" s="72" t="s">
        <v>94</v>
      </c>
      <c r="PQY452" s="72" t="s">
        <v>94</v>
      </c>
      <c r="PQZ452" s="72" t="s">
        <v>94</v>
      </c>
      <c r="PRA452" s="72" t="s">
        <v>94</v>
      </c>
      <c r="PRB452" s="72" t="s">
        <v>94</v>
      </c>
      <c r="PRC452" s="72" t="s">
        <v>94</v>
      </c>
      <c r="PRD452" s="72" t="s">
        <v>94</v>
      </c>
      <c r="PRE452" s="72" t="s">
        <v>94</v>
      </c>
      <c r="PRF452" s="72" t="s">
        <v>94</v>
      </c>
      <c r="PRG452" s="72" t="s">
        <v>94</v>
      </c>
      <c r="PRH452" s="72" t="s">
        <v>94</v>
      </c>
      <c r="PRI452" s="72" t="s">
        <v>94</v>
      </c>
      <c r="PRJ452" s="72" t="s">
        <v>94</v>
      </c>
      <c r="PRK452" s="72" t="s">
        <v>94</v>
      </c>
      <c r="PRL452" s="72" t="s">
        <v>94</v>
      </c>
      <c r="PRM452" s="72" t="s">
        <v>94</v>
      </c>
      <c r="PRN452" s="72" t="s">
        <v>94</v>
      </c>
      <c r="PRO452" s="72" t="s">
        <v>94</v>
      </c>
      <c r="PRP452" s="72" t="s">
        <v>94</v>
      </c>
      <c r="PRQ452" s="72" t="s">
        <v>94</v>
      </c>
      <c r="PRR452" s="72" t="s">
        <v>94</v>
      </c>
      <c r="PRS452" s="72" t="s">
        <v>94</v>
      </c>
      <c r="PRT452" s="72" t="s">
        <v>94</v>
      </c>
      <c r="PRU452" s="72" t="s">
        <v>94</v>
      </c>
      <c r="PRV452" s="72" t="s">
        <v>94</v>
      </c>
      <c r="PRW452" s="72" t="s">
        <v>94</v>
      </c>
      <c r="PRX452" s="72" t="s">
        <v>94</v>
      </c>
      <c r="PRY452" s="72" t="s">
        <v>94</v>
      </c>
      <c r="PRZ452" s="72" t="s">
        <v>94</v>
      </c>
      <c r="PSA452" s="72" t="s">
        <v>94</v>
      </c>
      <c r="PSB452" s="72" t="s">
        <v>94</v>
      </c>
      <c r="PSC452" s="72" t="s">
        <v>94</v>
      </c>
      <c r="PSD452" s="72" t="s">
        <v>94</v>
      </c>
      <c r="PSE452" s="72" t="s">
        <v>94</v>
      </c>
      <c r="PSF452" s="72" t="s">
        <v>94</v>
      </c>
      <c r="PSG452" s="72" t="s">
        <v>94</v>
      </c>
      <c r="PSH452" s="72" t="s">
        <v>94</v>
      </c>
      <c r="PSI452" s="72" t="s">
        <v>94</v>
      </c>
      <c r="PSJ452" s="72" t="s">
        <v>94</v>
      </c>
      <c r="PSK452" s="72" t="s">
        <v>94</v>
      </c>
      <c r="PSL452" s="72" t="s">
        <v>94</v>
      </c>
      <c r="PSM452" s="72" t="s">
        <v>94</v>
      </c>
      <c r="PSN452" s="72" t="s">
        <v>94</v>
      </c>
      <c r="PSO452" s="72" t="s">
        <v>94</v>
      </c>
      <c r="PSP452" s="72" t="s">
        <v>94</v>
      </c>
      <c r="PSQ452" s="72" t="s">
        <v>94</v>
      </c>
      <c r="PSR452" s="72" t="s">
        <v>94</v>
      </c>
      <c r="PSS452" s="72" t="s">
        <v>94</v>
      </c>
      <c r="PST452" s="72" t="s">
        <v>94</v>
      </c>
      <c r="PSU452" s="72" t="s">
        <v>94</v>
      </c>
      <c r="PSV452" s="72" t="s">
        <v>94</v>
      </c>
      <c r="PSW452" s="72" t="s">
        <v>94</v>
      </c>
      <c r="PSX452" s="72" t="s">
        <v>94</v>
      </c>
      <c r="PSY452" s="72" t="s">
        <v>94</v>
      </c>
      <c r="PSZ452" s="72" t="s">
        <v>94</v>
      </c>
      <c r="PTA452" s="72" t="s">
        <v>94</v>
      </c>
      <c r="PTB452" s="72" t="s">
        <v>94</v>
      </c>
      <c r="PTC452" s="72" t="s">
        <v>94</v>
      </c>
      <c r="PTD452" s="72" t="s">
        <v>94</v>
      </c>
      <c r="PTE452" s="72" t="s">
        <v>94</v>
      </c>
      <c r="PTF452" s="72" t="s">
        <v>94</v>
      </c>
      <c r="PTG452" s="72" t="s">
        <v>94</v>
      </c>
      <c r="PTH452" s="72" t="s">
        <v>94</v>
      </c>
      <c r="PTI452" s="72" t="s">
        <v>94</v>
      </c>
      <c r="PTJ452" s="72" t="s">
        <v>94</v>
      </c>
      <c r="PTK452" s="72" t="s">
        <v>94</v>
      </c>
      <c r="PTL452" s="72" t="s">
        <v>94</v>
      </c>
      <c r="PTM452" s="72" t="s">
        <v>94</v>
      </c>
      <c r="PTN452" s="72" t="s">
        <v>94</v>
      </c>
      <c r="PTO452" s="72" t="s">
        <v>94</v>
      </c>
      <c r="PTP452" s="72" t="s">
        <v>94</v>
      </c>
      <c r="PTQ452" s="72" t="s">
        <v>94</v>
      </c>
      <c r="PTR452" s="72" t="s">
        <v>94</v>
      </c>
      <c r="PTS452" s="72" t="s">
        <v>94</v>
      </c>
      <c r="PTT452" s="72" t="s">
        <v>94</v>
      </c>
      <c r="PTU452" s="72" t="s">
        <v>94</v>
      </c>
      <c r="PTV452" s="72" t="s">
        <v>94</v>
      </c>
      <c r="PTW452" s="72" t="s">
        <v>94</v>
      </c>
      <c r="PTX452" s="72" t="s">
        <v>94</v>
      </c>
      <c r="PTY452" s="72" t="s">
        <v>94</v>
      </c>
      <c r="PTZ452" s="72" t="s">
        <v>94</v>
      </c>
      <c r="PUA452" s="72" t="s">
        <v>94</v>
      </c>
      <c r="PUB452" s="72" t="s">
        <v>94</v>
      </c>
      <c r="PUC452" s="72" t="s">
        <v>94</v>
      </c>
      <c r="PUD452" s="72" t="s">
        <v>94</v>
      </c>
      <c r="PUE452" s="72" t="s">
        <v>94</v>
      </c>
      <c r="PUF452" s="72" t="s">
        <v>94</v>
      </c>
      <c r="PUG452" s="72" t="s">
        <v>94</v>
      </c>
      <c r="PUH452" s="72" t="s">
        <v>94</v>
      </c>
      <c r="PUI452" s="72" t="s">
        <v>94</v>
      </c>
      <c r="PUJ452" s="72" t="s">
        <v>94</v>
      </c>
      <c r="PUK452" s="72" t="s">
        <v>94</v>
      </c>
      <c r="PUL452" s="72" t="s">
        <v>94</v>
      </c>
      <c r="PUM452" s="72" t="s">
        <v>94</v>
      </c>
      <c r="PUN452" s="72" t="s">
        <v>94</v>
      </c>
      <c r="PUO452" s="72" t="s">
        <v>94</v>
      </c>
      <c r="PUP452" s="72" t="s">
        <v>94</v>
      </c>
      <c r="PUQ452" s="72" t="s">
        <v>94</v>
      </c>
      <c r="PUR452" s="72" t="s">
        <v>94</v>
      </c>
      <c r="PUS452" s="72" t="s">
        <v>94</v>
      </c>
      <c r="PUT452" s="72" t="s">
        <v>94</v>
      </c>
      <c r="PUU452" s="72" t="s">
        <v>94</v>
      </c>
      <c r="PUV452" s="72" t="s">
        <v>94</v>
      </c>
      <c r="PUW452" s="72" t="s">
        <v>94</v>
      </c>
      <c r="PUX452" s="72" t="s">
        <v>94</v>
      </c>
      <c r="PUY452" s="72" t="s">
        <v>94</v>
      </c>
      <c r="PUZ452" s="72" t="s">
        <v>94</v>
      </c>
      <c r="PVA452" s="72" t="s">
        <v>94</v>
      </c>
      <c r="PVB452" s="72" t="s">
        <v>94</v>
      </c>
      <c r="PVC452" s="72" t="s">
        <v>94</v>
      </c>
      <c r="PVD452" s="72" t="s">
        <v>94</v>
      </c>
      <c r="PVE452" s="72" t="s">
        <v>94</v>
      </c>
      <c r="PVF452" s="72" t="s">
        <v>94</v>
      </c>
      <c r="PVG452" s="72" t="s">
        <v>94</v>
      </c>
      <c r="PVH452" s="72" t="s">
        <v>94</v>
      </c>
      <c r="PVI452" s="72" t="s">
        <v>94</v>
      </c>
      <c r="PVJ452" s="72" t="s">
        <v>94</v>
      </c>
      <c r="PVK452" s="72" t="s">
        <v>94</v>
      </c>
      <c r="PVL452" s="72" t="s">
        <v>94</v>
      </c>
      <c r="PVM452" s="72" t="s">
        <v>94</v>
      </c>
      <c r="PVN452" s="72" t="s">
        <v>94</v>
      </c>
      <c r="PVO452" s="72" t="s">
        <v>94</v>
      </c>
      <c r="PVP452" s="72" t="s">
        <v>94</v>
      </c>
      <c r="PVQ452" s="72" t="s">
        <v>94</v>
      </c>
      <c r="PVR452" s="72" t="s">
        <v>94</v>
      </c>
      <c r="PVS452" s="72" t="s">
        <v>94</v>
      </c>
      <c r="PVT452" s="72" t="s">
        <v>94</v>
      </c>
      <c r="PVU452" s="72" t="s">
        <v>94</v>
      </c>
      <c r="PVV452" s="72" t="s">
        <v>94</v>
      </c>
      <c r="PVW452" s="72" t="s">
        <v>94</v>
      </c>
      <c r="PVX452" s="72" t="s">
        <v>94</v>
      </c>
      <c r="PVY452" s="72" t="s">
        <v>94</v>
      </c>
      <c r="PVZ452" s="72" t="s">
        <v>94</v>
      </c>
      <c r="PWA452" s="72" t="s">
        <v>94</v>
      </c>
      <c r="PWB452" s="72" t="s">
        <v>94</v>
      </c>
      <c r="PWC452" s="72" t="s">
        <v>94</v>
      </c>
      <c r="PWD452" s="72" t="s">
        <v>94</v>
      </c>
      <c r="PWE452" s="72" t="s">
        <v>94</v>
      </c>
      <c r="PWF452" s="72" t="s">
        <v>94</v>
      </c>
      <c r="PWG452" s="72" t="s">
        <v>94</v>
      </c>
      <c r="PWH452" s="72" t="s">
        <v>94</v>
      </c>
      <c r="PWI452" s="72" t="s">
        <v>94</v>
      </c>
      <c r="PWJ452" s="72" t="s">
        <v>94</v>
      </c>
      <c r="PWK452" s="72" t="s">
        <v>94</v>
      </c>
      <c r="PWL452" s="72" t="s">
        <v>94</v>
      </c>
      <c r="PWM452" s="72" t="s">
        <v>94</v>
      </c>
      <c r="PWN452" s="72" t="s">
        <v>94</v>
      </c>
      <c r="PWO452" s="72" t="s">
        <v>94</v>
      </c>
      <c r="PWP452" s="72" t="s">
        <v>94</v>
      </c>
      <c r="PWQ452" s="72" t="s">
        <v>94</v>
      </c>
      <c r="PWR452" s="72" t="s">
        <v>94</v>
      </c>
      <c r="PWS452" s="72" t="s">
        <v>94</v>
      </c>
      <c r="PWT452" s="72" t="s">
        <v>94</v>
      </c>
      <c r="PWU452" s="72" t="s">
        <v>94</v>
      </c>
      <c r="PWV452" s="72" t="s">
        <v>94</v>
      </c>
      <c r="PWW452" s="72" t="s">
        <v>94</v>
      </c>
      <c r="PWX452" s="72" t="s">
        <v>94</v>
      </c>
      <c r="PWY452" s="72" t="s">
        <v>94</v>
      </c>
      <c r="PWZ452" s="72" t="s">
        <v>94</v>
      </c>
      <c r="PXA452" s="72" t="s">
        <v>94</v>
      </c>
      <c r="PXB452" s="72" t="s">
        <v>94</v>
      </c>
      <c r="PXC452" s="72" t="s">
        <v>94</v>
      </c>
      <c r="PXD452" s="72" t="s">
        <v>94</v>
      </c>
      <c r="PXE452" s="72" t="s">
        <v>94</v>
      </c>
      <c r="PXF452" s="72" t="s">
        <v>94</v>
      </c>
      <c r="PXG452" s="72" t="s">
        <v>94</v>
      </c>
      <c r="PXH452" s="72" t="s">
        <v>94</v>
      </c>
      <c r="PXI452" s="72" t="s">
        <v>94</v>
      </c>
      <c r="PXJ452" s="72" t="s">
        <v>94</v>
      </c>
      <c r="PXK452" s="72" t="s">
        <v>94</v>
      </c>
      <c r="PXL452" s="72" t="s">
        <v>94</v>
      </c>
      <c r="PXM452" s="72" t="s">
        <v>94</v>
      </c>
      <c r="PXN452" s="72" t="s">
        <v>94</v>
      </c>
      <c r="PXO452" s="72" t="s">
        <v>94</v>
      </c>
      <c r="PXP452" s="72" t="s">
        <v>94</v>
      </c>
      <c r="PXQ452" s="72" t="s">
        <v>94</v>
      </c>
      <c r="PXR452" s="72" t="s">
        <v>94</v>
      </c>
      <c r="PXS452" s="72" t="s">
        <v>94</v>
      </c>
      <c r="PXT452" s="72" t="s">
        <v>94</v>
      </c>
      <c r="PXU452" s="72" t="s">
        <v>94</v>
      </c>
      <c r="PXV452" s="72" t="s">
        <v>94</v>
      </c>
      <c r="PXW452" s="72" t="s">
        <v>94</v>
      </c>
      <c r="PXX452" s="72" t="s">
        <v>94</v>
      </c>
      <c r="PXY452" s="72" t="s">
        <v>94</v>
      </c>
      <c r="PXZ452" s="72" t="s">
        <v>94</v>
      </c>
      <c r="PYA452" s="72" t="s">
        <v>94</v>
      </c>
      <c r="PYB452" s="72" t="s">
        <v>94</v>
      </c>
      <c r="PYC452" s="72" t="s">
        <v>94</v>
      </c>
      <c r="PYD452" s="72" t="s">
        <v>94</v>
      </c>
      <c r="PYE452" s="72" t="s">
        <v>94</v>
      </c>
      <c r="PYF452" s="72" t="s">
        <v>94</v>
      </c>
      <c r="PYG452" s="72" t="s">
        <v>94</v>
      </c>
      <c r="PYH452" s="72" t="s">
        <v>94</v>
      </c>
      <c r="PYI452" s="72" t="s">
        <v>94</v>
      </c>
      <c r="PYJ452" s="72" t="s">
        <v>94</v>
      </c>
      <c r="PYK452" s="72" t="s">
        <v>94</v>
      </c>
      <c r="PYL452" s="72" t="s">
        <v>94</v>
      </c>
      <c r="PYM452" s="72" t="s">
        <v>94</v>
      </c>
      <c r="PYN452" s="72" t="s">
        <v>94</v>
      </c>
      <c r="PYO452" s="72" t="s">
        <v>94</v>
      </c>
      <c r="PYP452" s="72" t="s">
        <v>94</v>
      </c>
      <c r="PYQ452" s="72" t="s">
        <v>94</v>
      </c>
      <c r="PYR452" s="72" t="s">
        <v>94</v>
      </c>
      <c r="PYS452" s="72" t="s">
        <v>94</v>
      </c>
      <c r="PYT452" s="72" t="s">
        <v>94</v>
      </c>
      <c r="PYU452" s="72" t="s">
        <v>94</v>
      </c>
      <c r="PYV452" s="72" t="s">
        <v>94</v>
      </c>
      <c r="PYW452" s="72" t="s">
        <v>94</v>
      </c>
      <c r="PYX452" s="72" t="s">
        <v>94</v>
      </c>
      <c r="PYY452" s="72" t="s">
        <v>94</v>
      </c>
      <c r="PYZ452" s="72" t="s">
        <v>94</v>
      </c>
      <c r="PZA452" s="72" t="s">
        <v>94</v>
      </c>
      <c r="PZB452" s="72" t="s">
        <v>94</v>
      </c>
      <c r="PZC452" s="72" t="s">
        <v>94</v>
      </c>
      <c r="PZD452" s="72" t="s">
        <v>94</v>
      </c>
      <c r="PZE452" s="72" t="s">
        <v>94</v>
      </c>
      <c r="PZF452" s="72" t="s">
        <v>94</v>
      </c>
      <c r="PZG452" s="72" t="s">
        <v>94</v>
      </c>
      <c r="PZH452" s="72" t="s">
        <v>94</v>
      </c>
      <c r="PZI452" s="72" t="s">
        <v>94</v>
      </c>
      <c r="PZJ452" s="72" t="s">
        <v>94</v>
      </c>
      <c r="PZK452" s="72" t="s">
        <v>94</v>
      </c>
      <c r="PZL452" s="72" t="s">
        <v>94</v>
      </c>
      <c r="PZM452" s="72" t="s">
        <v>94</v>
      </c>
      <c r="PZN452" s="72" t="s">
        <v>94</v>
      </c>
      <c r="PZO452" s="72" t="s">
        <v>94</v>
      </c>
      <c r="PZP452" s="72" t="s">
        <v>94</v>
      </c>
      <c r="PZQ452" s="72" t="s">
        <v>94</v>
      </c>
      <c r="PZR452" s="72" t="s">
        <v>94</v>
      </c>
      <c r="PZS452" s="72" t="s">
        <v>94</v>
      </c>
      <c r="PZT452" s="72" t="s">
        <v>94</v>
      </c>
      <c r="PZU452" s="72" t="s">
        <v>94</v>
      </c>
      <c r="PZV452" s="72" t="s">
        <v>94</v>
      </c>
      <c r="PZW452" s="72" t="s">
        <v>94</v>
      </c>
      <c r="PZX452" s="72" t="s">
        <v>94</v>
      </c>
      <c r="PZY452" s="72" t="s">
        <v>94</v>
      </c>
      <c r="PZZ452" s="72" t="s">
        <v>94</v>
      </c>
      <c r="QAA452" s="72" t="s">
        <v>94</v>
      </c>
      <c r="QAB452" s="72" t="s">
        <v>94</v>
      </c>
      <c r="QAC452" s="72" t="s">
        <v>94</v>
      </c>
      <c r="QAD452" s="72" t="s">
        <v>94</v>
      </c>
      <c r="QAE452" s="72" t="s">
        <v>94</v>
      </c>
      <c r="QAF452" s="72" t="s">
        <v>94</v>
      </c>
      <c r="QAG452" s="72" t="s">
        <v>94</v>
      </c>
      <c r="QAH452" s="72" t="s">
        <v>94</v>
      </c>
      <c r="QAI452" s="72" t="s">
        <v>94</v>
      </c>
      <c r="QAJ452" s="72" t="s">
        <v>94</v>
      </c>
      <c r="QAK452" s="72" t="s">
        <v>94</v>
      </c>
      <c r="QAL452" s="72" t="s">
        <v>94</v>
      </c>
      <c r="QAM452" s="72" t="s">
        <v>94</v>
      </c>
      <c r="QAN452" s="72" t="s">
        <v>94</v>
      </c>
      <c r="QAO452" s="72" t="s">
        <v>94</v>
      </c>
      <c r="QAP452" s="72" t="s">
        <v>94</v>
      </c>
      <c r="QAQ452" s="72" t="s">
        <v>94</v>
      </c>
      <c r="QAR452" s="72" t="s">
        <v>94</v>
      </c>
      <c r="QAS452" s="72" t="s">
        <v>94</v>
      </c>
      <c r="QAT452" s="72" t="s">
        <v>94</v>
      </c>
      <c r="QAU452" s="72" t="s">
        <v>94</v>
      </c>
      <c r="QAV452" s="72" t="s">
        <v>94</v>
      </c>
      <c r="QAW452" s="72" t="s">
        <v>94</v>
      </c>
      <c r="QAX452" s="72" t="s">
        <v>94</v>
      </c>
      <c r="QAY452" s="72" t="s">
        <v>94</v>
      </c>
      <c r="QAZ452" s="72" t="s">
        <v>94</v>
      </c>
      <c r="QBA452" s="72" t="s">
        <v>94</v>
      </c>
      <c r="QBB452" s="72" t="s">
        <v>94</v>
      </c>
      <c r="QBC452" s="72" t="s">
        <v>94</v>
      </c>
      <c r="QBD452" s="72" t="s">
        <v>94</v>
      </c>
      <c r="QBE452" s="72" t="s">
        <v>94</v>
      </c>
      <c r="QBF452" s="72" t="s">
        <v>94</v>
      </c>
      <c r="QBG452" s="72" t="s">
        <v>94</v>
      </c>
      <c r="QBH452" s="72" t="s">
        <v>94</v>
      </c>
      <c r="QBI452" s="72" t="s">
        <v>94</v>
      </c>
      <c r="QBJ452" s="72" t="s">
        <v>94</v>
      </c>
      <c r="QBK452" s="72" t="s">
        <v>94</v>
      </c>
      <c r="QBL452" s="72" t="s">
        <v>94</v>
      </c>
      <c r="QBM452" s="72" t="s">
        <v>94</v>
      </c>
      <c r="QBN452" s="72" t="s">
        <v>94</v>
      </c>
      <c r="QBO452" s="72" t="s">
        <v>94</v>
      </c>
      <c r="QBP452" s="72" t="s">
        <v>94</v>
      </c>
      <c r="QBQ452" s="72" t="s">
        <v>94</v>
      </c>
      <c r="QBR452" s="72" t="s">
        <v>94</v>
      </c>
      <c r="QBS452" s="72" t="s">
        <v>94</v>
      </c>
      <c r="QBT452" s="72" t="s">
        <v>94</v>
      </c>
      <c r="QBU452" s="72" t="s">
        <v>94</v>
      </c>
      <c r="QBV452" s="72" t="s">
        <v>94</v>
      </c>
      <c r="QBW452" s="72" t="s">
        <v>94</v>
      </c>
      <c r="QBX452" s="72" t="s">
        <v>94</v>
      </c>
      <c r="QBY452" s="72" t="s">
        <v>94</v>
      </c>
      <c r="QBZ452" s="72" t="s">
        <v>94</v>
      </c>
      <c r="QCA452" s="72" t="s">
        <v>94</v>
      </c>
      <c r="QCB452" s="72" t="s">
        <v>94</v>
      </c>
      <c r="QCC452" s="72" t="s">
        <v>94</v>
      </c>
      <c r="QCD452" s="72" t="s">
        <v>94</v>
      </c>
      <c r="QCE452" s="72" t="s">
        <v>94</v>
      </c>
      <c r="QCF452" s="72" t="s">
        <v>94</v>
      </c>
      <c r="QCG452" s="72" t="s">
        <v>94</v>
      </c>
      <c r="QCH452" s="72" t="s">
        <v>94</v>
      </c>
      <c r="QCI452" s="72" t="s">
        <v>94</v>
      </c>
      <c r="QCJ452" s="72" t="s">
        <v>94</v>
      </c>
      <c r="QCK452" s="72" t="s">
        <v>94</v>
      </c>
      <c r="QCL452" s="72" t="s">
        <v>94</v>
      </c>
      <c r="QCM452" s="72" t="s">
        <v>94</v>
      </c>
      <c r="QCN452" s="72" t="s">
        <v>94</v>
      </c>
      <c r="QCO452" s="72" t="s">
        <v>94</v>
      </c>
      <c r="QCP452" s="72" t="s">
        <v>94</v>
      </c>
      <c r="QCQ452" s="72" t="s">
        <v>94</v>
      </c>
      <c r="QCR452" s="72" t="s">
        <v>94</v>
      </c>
      <c r="QCS452" s="72" t="s">
        <v>94</v>
      </c>
      <c r="QCT452" s="72" t="s">
        <v>94</v>
      </c>
      <c r="QCU452" s="72" t="s">
        <v>94</v>
      </c>
      <c r="QCV452" s="72" t="s">
        <v>94</v>
      </c>
      <c r="QCW452" s="72" t="s">
        <v>94</v>
      </c>
      <c r="QCX452" s="72" t="s">
        <v>94</v>
      </c>
      <c r="QCY452" s="72" t="s">
        <v>94</v>
      </c>
      <c r="QCZ452" s="72" t="s">
        <v>94</v>
      </c>
      <c r="QDA452" s="72" t="s">
        <v>94</v>
      </c>
      <c r="QDB452" s="72" t="s">
        <v>94</v>
      </c>
      <c r="QDC452" s="72" t="s">
        <v>94</v>
      </c>
      <c r="QDD452" s="72" t="s">
        <v>94</v>
      </c>
      <c r="QDE452" s="72" t="s">
        <v>94</v>
      </c>
      <c r="QDF452" s="72" t="s">
        <v>94</v>
      </c>
      <c r="QDG452" s="72" t="s">
        <v>94</v>
      </c>
      <c r="QDH452" s="72" t="s">
        <v>94</v>
      </c>
      <c r="QDI452" s="72" t="s">
        <v>94</v>
      </c>
      <c r="QDJ452" s="72" t="s">
        <v>94</v>
      </c>
      <c r="QDK452" s="72" t="s">
        <v>94</v>
      </c>
      <c r="QDL452" s="72" t="s">
        <v>94</v>
      </c>
      <c r="QDM452" s="72" t="s">
        <v>94</v>
      </c>
      <c r="QDN452" s="72" t="s">
        <v>94</v>
      </c>
      <c r="QDO452" s="72" t="s">
        <v>94</v>
      </c>
      <c r="QDP452" s="72" t="s">
        <v>94</v>
      </c>
      <c r="QDQ452" s="72" t="s">
        <v>94</v>
      </c>
      <c r="QDR452" s="72" t="s">
        <v>94</v>
      </c>
      <c r="QDS452" s="72" t="s">
        <v>94</v>
      </c>
      <c r="QDT452" s="72" t="s">
        <v>94</v>
      </c>
      <c r="QDU452" s="72" t="s">
        <v>94</v>
      </c>
      <c r="QDV452" s="72" t="s">
        <v>94</v>
      </c>
      <c r="QDW452" s="72" t="s">
        <v>94</v>
      </c>
      <c r="QDX452" s="72" t="s">
        <v>94</v>
      </c>
      <c r="QDY452" s="72" t="s">
        <v>94</v>
      </c>
      <c r="QDZ452" s="72" t="s">
        <v>94</v>
      </c>
      <c r="QEA452" s="72" t="s">
        <v>94</v>
      </c>
      <c r="QEB452" s="72" t="s">
        <v>94</v>
      </c>
      <c r="QEC452" s="72" t="s">
        <v>94</v>
      </c>
      <c r="QED452" s="72" t="s">
        <v>94</v>
      </c>
      <c r="QEE452" s="72" t="s">
        <v>94</v>
      </c>
      <c r="QEF452" s="72" t="s">
        <v>94</v>
      </c>
      <c r="QEG452" s="72" t="s">
        <v>94</v>
      </c>
      <c r="QEH452" s="72" t="s">
        <v>94</v>
      </c>
      <c r="QEI452" s="72" t="s">
        <v>94</v>
      </c>
      <c r="QEJ452" s="72" t="s">
        <v>94</v>
      </c>
      <c r="QEK452" s="72" t="s">
        <v>94</v>
      </c>
      <c r="QEL452" s="72" t="s">
        <v>94</v>
      </c>
      <c r="QEM452" s="72" t="s">
        <v>94</v>
      </c>
      <c r="QEN452" s="72" t="s">
        <v>94</v>
      </c>
      <c r="QEO452" s="72" t="s">
        <v>94</v>
      </c>
      <c r="QEP452" s="72" t="s">
        <v>94</v>
      </c>
      <c r="QEQ452" s="72" t="s">
        <v>94</v>
      </c>
      <c r="QER452" s="72" t="s">
        <v>94</v>
      </c>
      <c r="QES452" s="72" t="s">
        <v>94</v>
      </c>
      <c r="QET452" s="72" t="s">
        <v>94</v>
      </c>
      <c r="QEU452" s="72" t="s">
        <v>94</v>
      </c>
      <c r="QEV452" s="72" t="s">
        <v>94</v>
      </c>
      <c r="QEW452" s="72" t="s">
        <v>94</v>
      </c>
      <c r="QEX452" s="72" t="s">
        <v>94</v>
      </c>
      <c r="QEY452" s="72" t="s">
        <v>94</v>
      </c>
      <c r="QEZ452" s="72" t="s">
        <v>94</v>
      </c>
      <c r="QFA452" s="72" t="s">
        <v>94</v>
      </c>
      <c r="QFB452" s="72" t="s">
        <v>94</v>
      </c>
      <c r="QFC452" s="72" t="s">
        <v>94</v>
      </c>
      <c r="QFD452" s="72" t="s">
        <v>94</v>
      </c>
      <c r="QFE452" s="72" t="s">
        <v>94</v>
      </c>
      <c r="QFF452" s="72" t="s">
        <v>94</v>
      </c>
      <c r="QFG452" s="72" t="s">
        <v>94</v>
      </c>
      <c r="QFH452" s="72" t="s">
        <v>94</v>
      </c>
      <c r="QFI452" s="72" t="s">
        <v>94</v>
      </c>
      <c r="QFJ452" s="72" t="s">
        <v>94</v>
      </c>
      <c r="QFK452" s="72" t="s">
        <v>94</v>
      </c>
      <c r="QFL452" s="72" t="s">
        <v>94</v>
      </c>
      <c r="QFM452" s="72" t="s">
        <v>94</v>
      </c>
      <c r="QFN452" s="72" t="s">
        <v>94</v>
      </c>
      <c r="QFO452" s="72" t="s">
        <v>94</v>
      </c>
      <c r="QFP452" s="72" t="s">
        <v>94</v>
      </c>
      <c r="QFQ452" s="72" t="s">
        <v>94</v>
      </c>
      <c r="QFR452" s="72" t="s">
        <v>94</v>
      </c>
      <c r="QFS452" s="72" t="s">
        <v>94</v>
      </c>
      <c r="QFT452" s="72" t="s">
        <v>94</v>
      </c>
      <c r="QFU452" s="72" t="s">
        <v>94</v>
      </c>
      <c r="QFV452" s="72" t="s">
        <v>94</v>
      </c>
      <c r="QFW452" s="72" t="s">
        <v>94</v>
      </c>
      <c r="QFX452" s="72" t="s">
        <v>94</v>
      </c>
      <c r="QFY452" s="72" t="s">
        <v>94</v>
      </c>
      <c r="QFZ452" s="72" t="s">
        <v>94</v>
      </c>
      <c r="QGA452" s="72" t="s">
        <v>94</v>
      </c>
      <c r="QGB452" s="72" t="s">
        <v>94</v>
      </c>
      <c r="QGC452" s="72" t="s">
        <v>94</v>
      </c>
      <c r="QGD452" s="72" t="s">
        <v>94</v>
      </c>
      <c r="QGE452" s="72" t="s">
        <v>94</v>
      </c>
      <c r="QGF452" s="72" t="s">
        <v>94</v>
      </c>
      <c r="QGG452" s="72" t="s">
        <v>94</v>
      </c>
      <c r="QGH452" s="72" t="s">
        <v>94</v>
      </c>
      <c r="QGI452" s="72" t="s">
        <v>94</v>
      </c>
      <c r="QGJ452" s="72" t="s">
        <v>94</v>
      </c>
      <c r="QGK452" s="72" t="s">
        <v>94</v>
      </c>
      <c r="QGL452" s="72" t="s">
        <v>94</v>
      </c>
      <c r="QGM452" s="72" t="s">
        <v>94</v>
      </c>
      <c r="QGN452" s="72" t="s">
        <v>94</v>
      </c>
      <c r="QGO452" s="72" t="s">
        <v>94</v>
      </c>
      <c r="QGP452" s="72" t="s">
        <v>94</v>
      </c>
      <c r="QGQ452" s="72" t="s">
        <v>94</v>
      </c>
      <c r="QGR452" s="72" t="s">
        <v>94</v>
      </c>
      <c r="QGS452" s="72" t="s">
        <v>94</v>
      </c>
      <c r="QGT452" s="72" t="s">
        <v>94</v>
      </c>
      <c r="QGU452" s="72" t="s">
        <v>94</v>
      </c>
      <c r="QGV452" s="72" t="s">
        <v>94</v>
      </c>
      <c r="QGW452" s="72" t="s">
        <v>94</v>
      </c>
      <c r="QGX452" s="72" t="s">
        <v>94</v>
      </c>
      <c r="QGY452" s="72" t="s">
        <v>94</v>
      </c>
      <c r="QGZ452" s="72" t="s">
        <v>94</v>
      </c>
      <c r="QHA452" s="72" t="s">
        <v>94</v>
      </c>
      <c r="QHB452" s="72" t="s">
        <v>94</v>
      </c>
      <c r="QHC452" s="72" t="s">
        <v>94</v>
      </c>
      <c r="QHD452" s="72" t="s">
        <v>94</v>
      </c>
      <c r="QHE452" s="72" t="s">
        <v>94</v>
      </c>
      <c r="QHF452" s="72" t="s">
        <v>94</v>
      </c>
      <c r="QHG452" s="72" t="s">
        <v>94</v>
      </c>
      <c r="QHH452" s="72" t="s">
        <v>94</v>
      </c>
      <c r="QHI452" s="72" t="s">
        <v>94</v>
      </c>
      <c r="QHJ452" s="72" t="s">
        <v>94</v>
      </c>
      <c r="QHK452" s="72" t="s">
        <v>94</v>
      </c>
      <c r="QHL452" s="72" t="s">
        <v>94</v>
      </c>
      <c r="QHM452" s="72" t="s">
        <v>94</v>
      </c>
      <c r="QHN452" s="72" t="s">
        <v>94</v>
      </c>
      <c r="QHO452" s="72" t="s">
        <v>94</v>
      </c>
      <c r="QHP452" s="72" t="s">
        <v>94</v>
      </c>
      <c r="QHQ452" s="72" t="s">
        <v>94</v>
      </c>
      <c r="QHR452" s="72" t="s">
        <v>94</v>
      </c>
      <c r="QHS452" s="72" t="s">
        <v>94</v>
      </c>
      <c r="QHT452" s="72" t="s">
        <v>94</v>
      </c>
      <c r="QHU452" s="72" t="s">
        <v>94</v>
      </c>
      <c r="QHV452" s="72" t="s">
        <v>94</v>
      </c>
      <c r="QHW452" s="72" t="s">
        <v>94</v>
      </c>
      <c r="QHX452" s="72" t="s">
        <v>94</v>
      </c>
      <c r="QHY452" s="72" t="s">
        <v>94</v>
      </c>
      <c r="QHZ452" s="72" t="s">
        <v>94</v>
      </c>
      <c r="QIA452" s="72" t="s">
        <v>94</v>
      </c>
      <c r="QIB452" s="72" t="s">
        <v>94</v>
      </c>
      <c r="QIC452" s="72" t="s">
        <v>94</v>
      </c>
      <c r="QID452" s="72" t="s">
        <v>94</v>
      </c>
      <c r="QIE452" s="72" t="s">
        <v>94</v>
      </c>
      <c r="QIF452" s="72" t="s">
        <v>94</v>
      </c>
      <c r="QIG452" s="72" t="s">
        <v>94</v>
      </c>
      <c r="QIH452" s="72" t="s">
        <v>94</v>
      </c>
      <c r="QII452" s="72" t="s">
        <v>94</v>
      </c>
      <c r="QIJ452" s="72" t="s">
        <v>94</v>
      </c>
      <c r="QIK452" s="72" t="s">
        <v>94</v>
      </c>
      <c r="QIL452" s="72" t="s">
        <v>94</v>
      </c>
      <c r="QIM452" s="72" t="s">
        <v>94</v>
      </c>
      <c r="QIN452" s="72" t="s">
        <v>94</v>
      </c>
      <c r="QIO452" s="72" t="s">
        <v>94</v>
      </c>
      <c r="QIP452" s="72" t="s">
        <v>94</v>
      </c>
      <c r="QIQ452" s="72" t="s">
        <v>94</v>
      </c>
      <c r="QIR452" s="72" t="s">
        <v>94</v>
      </c>
      <c r="QIS452" s="72" t="s">
        <v>94</v>
      </c>
      <c r="QIT452" s="72" t="s">
        <v>94</v>
      </c>
      <c r="QIU452" s="72" t="s">
        <v>94</v>
      </c>
      <c r="QIV452" s="72" t="s">
        <v>94</v>
      </c>
      <c r="QIW452" s="72" t="s">
        <v>94</v>
      </c>
      <c r="QIX452" s="72" t="s">
        <v>94</v>
      </c>
      <c r="QIY452" s="72" t="s">
        <v>94</v>
      </c>
      <c r="QIZ452" s="72" t="s">
        <v>94</v>
      </c>
      <c r="QJA452" s="72" t="s">
        <v>94</v>
      </c>
      <c r="QJB452" s="72" t="s">
        <v>94</v>
      </c>
      <c r="QJC452" s="72" t="s">
        <v>94</v>
      </c>
      <c r="QJD452" s="72" t="s">
        <v>94</v>
      </c>
      <c r="QJE452" s="72" t="s">
        <v>94</v>
      </c>
      <c r="QJF452" s="72" t="s">
        <v>94</v>
      </c>
      <c r="QJG452" s="72" t="s">
        <v>94</v>
      </c>
      <c r="QJH452" s="72" t="s">
        <v>94</v>
      </c>
      <c r="QJI452" s="72" t="s">
        <v>94</v>
      </c>
      <c r="QJJ452" s="72" t="s">
        <v>94</v>
      </c>
      <c r="QJK452" s="72" t="s">
        <v>94</v>
      </c>
      <c r="QJL452" s="72" t="s">
        <v>94</v>
      </c>
      <c r="QJM452" s="72" t="s">
        <v>94</v>
      </c>
      <c r="QJN452" s="72" t="s">
        <v>94</v>
      </c>
      <c r="QJO452" s="72" t="s">
        <v>94</v>
      </c>
      <c r="QJP452" s="72" t="s">
        <v>94</v>
      </c>
      <c r="QJQ452" s="72" t="s">
        <v>94</v>
      </c>
      <c r="QJR452" s="72" t="s">
        <v>94</v>
      </c>
      <c r="QJS452" s="72" t="s">
        <v>94</v>
      </c>
      <c r="QJT452" s="72" t="s">
        <v>94</v>
      </c>
      <c r="QJU452" s="72" t="s">
        <v>94</v>
      </c>
      <c r="QJV452" s="72" t="s">
        <v>94</v>
      </c>
      <c r="QJW452" s="72" t="s">
        <v>94</v>
      </c>
      <c r="QJX452" s="72" t="s">
        <v>94</v>
      </c>
      <c r="QJY452" s="72" t="s">
        <v>94</v>
      </c>
      <c r="QJZ452" s="72" t="s">
        <v>94</v>
      </c>
      <c r="QKA452" s="72" t="s">
        <v>94</v>
      </c>
      <c r="QKB452" s="72" t="s">
        <v>94</v>
      </c>
      <c r="QKC452" s="72" t="s">
        <v>94</v>
      </c>
      <c r="QKD452" s="72" t="s">
        <v>94</v>
      </c>
      <c r="QKE452" s="72" t="s">
        <v>94</v>
      </c>
      <c r="QKF452" s="72" t="s">
        <v>94</v>
      </c>
      <c r="QKG452" s="72" t="s">
        <v>94</v>
      </c>
      <c r="QKH452" s="72" t="s">
        <v>94</v>
      </c>
      <c r="QKI452" s="72" t="s">
        <v>94</v>
      </c>
      <c r="QKJ452" s="72" t="s">
        <v>94</v>
      </c>
      <c r="QKK452" s="72" t="s">
        <v>94</v>
      </c>
      <c r="QKL452" s="72" t="s">
        <v>94</v>
      </c>
      <c r="QKM452" s="72" t="s">
        <v>94</v>
      </c>
      <c r="QKN452" s="72" t="s">
        <v>94</v>
      </c>
      <c r="QKO452" s="72" t="s">
        <v>94</v>
      </c>
      <c r="QKP452" s="72" t="s">
        <v>94</v>
      </c>
      <c r="QKQ452" s="72" t="s">
        <v>94</v>
      </c>
      <c r="QKR452" s="72" t="s">
        <v>94</v>
      </c>
      <c r="QKS452" s="72" t="s">
        <v>94</v>
      </c>
      <c r="QKT452" s="72" t="s">
        <v>94</v>
      </c>
      <c r="QKU452" s="72" t="s">
        <v>94</v>
      </c>
      <c r="QKV452" s="72" t="s">
        <v>94</v>
      </c>
      <c r="QKW452" s="72" t="s">
        <v>94</v>
      </c>
      <c r="QKX452" s="72" t="s">
        <v>94</v>
      </c>
      <c r="QKY452" s="72" t="s">
        <v>94</v>
      </c>
      <c r="QKZ452" s="72" t="s">
        <v>94</v>
      </c>
      <c r="QLA452" s="72" t="s">
        <v>94</v>
      </c>
      <c r="QLB452" s="72" t="s">
        <v>94</v>
      </c>
      <c r="QLC452" s="72" t="s">
        <v>94</v>
      </c>
      <c r="QLD452" s="72" t="s">
        <v>94</v>
      </c>
      <c r="QLE452" s="72" t="s">
        <v>94</v>
      </c>
      <c r="QLF452" s="72" t="s">
        <v>94</v>
      </c>
      <c r="QLG452" s="72" t="s">
        <v>94</v>
      </c>
      <c r="QLH452" s="72" t="s">
        <v>94</v>
      </c>
      <c r="QLI452" s="72" t="s">
        <v>94</v>
      </c>
      <c r="QLJ452" s="72" t="s">
        <v>94</v>
      </c>
      <c r="QLK452" s="72" t="s">
        <v>94</v>
      </c>
      <c r="QLL452" s="72" t="s">
        <v>94</v>
      </c>
      <c r="QLM452" s="72" t="s">
        <v>94</v>
      </c>
      <c r="QLN452" s="72" t="s">
        <v>94</v>
      </c>
      <c r="QLO452" s="72" t="s">
        <v>94</v>
      </c>
      <c r="QLP452" s="72" t="s">
        <v>94</v>
      </c>
      <c r="QLQ452" s="72" t="s">
        <v>94</v>
      </c>
      <c r="QLR452" s="72" t="s">
        <v>94</v>
      </c>
      <c r="QLS452" s="72" t="s">
        <v>94</v>
      </c>
      <c r="QLT452" s="72" t="s">
        <v>94</v>
      </c>
      <c r="QLU452" s="72" t="s">
        <v>94</v>
      </c>
      <c r="QLV452" s="72" t="s">
        <v>94</v>
      </c>
      <c r="QLW452" s="72" t="s">
        <v>94</v>
      </c>
      <c r="QLX452" s="72" t="s">
        <v>94</v>
      </c>
      <c r="QLY452" s="72" t="s">
        <v>94</v>
      </c>
      <c r="QLZ452" s="72" t="s">
        <v>94</v>
      </c>
      <c r="QMA452" s="72" t="s">
        <v>94</v>
      </c>
      <c r="QMB452" s="72" t="s">
        <v>94</v>
      </c>
      <c r="QMC452" s="72" t="s">
        <v>94</v>
      </c>
      <c r="QMD452" s="72" t="s">
        <v>94</v>
      </c>
      <c r="QME452" s="72" t="s">
        <v>94</v>
      </c>
      <c r="QMF452" s="72" t="s">
        <v>94</v>
      </c>
      <c r="QMG452" s="72" t="s">
        <v>94</v>
      </c>
      <c r="QMH452" s="72" t="s">
        <v>94</v>
      </c>
      <c r="QMI452" s="72" t="s">
        <v>94</v>
      </c>
      <c r="QMJ452" s="72" t="s">
        <v>94</v>
      </c>
      <c r="QMK452" s="72" t="s">
        <v>94</v>
      </c>
      <c r="QML452" s="72" t="s">
        <v>94</v>
      </c>
      <c r="QMM452" s="72" t="s">
        <v>94</v>
      </c>
      <c r="QMN452" s="72" t="s">
        <v>94</v>
      </c>
      <c r="QMO452" s="72" t="s">
        <v>94</v>
      </c>
      <c r="QMP452" s="72" t="s">
        <v>94</v>
      </c>
      <c r="QMQ452" s="72" t="s">
        <v>94</v>
      </c>
      <c r="QMR452" s="72" t="s">
        <v>94</v>
      </c>
      <c r="QMS452" s="72" t="s">
        <v>94</v>
      </c>
      <c r="QMT452" s="72" t="s">
        <v>94</v>
      </c>
      <c r="QMU452" s="72" t="s">
        <v>94</v>
      </c>
      <c r="QMV452" s="72" t="s">
        <v>94</v>
      </c>
      <c r="QMW452" s="72" t="s">
        <v>94</v>
      </c>
      <c r="QMX452" s="72" t="s">
        <v>94</v>
      </c>
      <c r="QMY452" s="72" t="s">
        <v>94</v>
      </c>
      <c r="QMZ452" s="72" t="s">
        <v>94</v>
      </c>
      <c r="QNA452" s="72" t="s">
        <v>94</v>
      </c>
      <c r="QNB452" s="72" t="s">
        <v>94</v>
      </c>
      <c r="QNC452" s="72" t="s">
        <v>94</v>
      </c>
      <c r="QND452" s="72" t="s">
        <v>94</v>
      </c>
      <c r="QNE452" s="72" t="s">
        <v>94</v>
      </c>
      <c r="QNF452" s="72" t="s">
        <v>94</v>
      </c>
      <c r="QNG452" s="72" t="s">
        <v>94</v>
      </c>
      <c r="QNH452" s="72" t="s">
        <v>94</v>
      </c>
      <c r="QNI452" s="72" t="s">
        <v>94</v>
      </c>
      <c r="QNJ452" s="72" t="s">
        <v>94</v>
      </c>
      <c r="QNK452" s="72" t="s">
        <v>94</v>
      </c>
      <c r="QNL452" s="72" t="s">
        <v>94</v>
      </c>
      <c r="QNM452" s="72" t="s">
        <v>94</v>
      </c>
      <c r="QNN452" s="72" t="s">
        <v>94</v>
      </c>
      <c r="QNO452" s="72" t="s">
        <v>94</v>
      </c>
      <c r="QNP452" s="72" t="s">
        <v>94</v>
      </c>
      <c r="QNQ452" s="72" t="s">
        <v>94</v>
      </c>
      <c r="QNR452" s="72" t="s">
        <v>94</v>
      </c>
      <c r="QNS452" s="72" t="s">
        <v>94</v>
      </c>
      <c r="QNT452" s="72" t="s">
        <v>94</v>
      </c>
      <c r="QNU452" s="72" t="s">
        <v>94</v>
      </c>
      <c r="QNV452" s="72" t="s">
        <v>94</v>
      </c>
      <c r="QNW452" s="72" t="s">
        <v>94</v>
      </c>
      <c r="QNX452" s="72" t="s">
        <v>94</v>
      </c>
      <c r="QNY452" s="72" t="s">
        <v>94</v>
      </c>
      <c r="QNZ452" s="72" t="s">
        <v>94</v>
      </c>
      <c r="QOA452" s="72" t="s">
        <v>94</v>
      </c>
      <c r="QOB452" s="72" t="s">
        <v>94</v>
      </c>
      <c r="QOC452" s="72" t="s">
        <v>94</v>
      </c>
      <c r="QOD452" s="72" t="s">
        <v>94</v>
      </c>
      <c r="QOE452" s="72" t="s">
        <v>94</v>
      </c>
      <c r="QOF452" s="72" t="s">
        <v>94</v>
      </c>
      <c r="QOG452" s="72" t="s">
        <v>94</v>
      </c>
      <c r="QOH452" s="72" t="s">
        <v>94</v>
      </c>
      <c r="QOI452" s="72" t="s">
        <v>94</v>
      </c>
      <c r="QOJ452" s="72" t="s">
        <v>94</v>
      </c>
      <c r="QOK452" s="72" t="s">
        <v>94</v>
      </c>
      <c r="QOL452" s="72" t="s">
        <v>94</v>
      </c>
      <c r="QOM452" s="72" t="s">
        <v>94</v>
      </c>
      <c r="QON452" s="72" t="s">
        <v>94</v>
      </c>
      <c r="QOO452" s="72" t="s">
        <v>94</v>
      </c>
      <c r="QOP452" s="72" t="s">
        <v>94</v>
      </c>
      <c r="QOQ452" s="72" t="s">
        <v>94</v>
      </c>
      <c r="QOR452" s="72" t="s">
        <v>94</v>
      </c>
      <c r="QOS452" s="72" t="s">
        <v>94</v>
      </c>
      <c r="QOT452" s="72" t="s">
        <v>94</v>
      </c>
      <c r="QOU452" s="72" t="s">
        <v>94</v>
      </c>
      <c r="QOV452" s="72" t="s">
        <v>94</v>
      </c>
      <c r="QOW452" s="72" t="s">
        <v>94</v>
      </c>
      <c r="QOX452" s="72" t="s">
        <v>94</v>
      </c>
      <c r="QOY452" s="72" t="s">
        <v>94</v>
      </c>
      <c r="QOZ452" s="72" t="s">
        <v>94</v>
      </c>
      <c r="QPA452" s="72" t="s">
        <v>94</v>
      </c>
      <c r="QPB452" s="72" t="s">
        <v>94</v>
      </c>
      <c r="QPC452" s="72" t="s">
        <v>94</v>
      </c>
      <c r="QPD452" s="72" t="s">
        <v>94</v>
      </c>
      <c r="QPE452" s="72" t="s">
        <v>94</v>
      </c>
      <c r="QPF452" s="72" t="s">
        <v>94</v>
      </c>
      <c r="QPG452" s="72" t="s">
        <v>94</v>
      </c>
      <c r="QPH452" s="72" t="s">
        <v>94</v>
      </c>
      <c r="QPI452" s="72" t="s">
        <v>94</v>
      </c>
      <c r="QPJ452" s="72" t="s">
        <v>94</v>
      </c>
      <c r="QPK452" s="72" t="s">
        <v>94</v>
      </c>
      <c r="QPL452" s="72" t="s">
        <v>94</v>
      </c>
      <c r="QPM452" s="72" t="s">
        <v>94</v>
      </c>
      <c r="QPN452" s="72" t="s">
        <v>94</v>
      </c>
      <c r="QPO452" s="72" t="s">
        <v>94</v>
      </c>
      <c r="QPP452" s="72" t="s">
        <v>94</v>
      </c>
      <c r="QPQ452" s="72" t="s">
        <v>94</v>
      </c>
      <c r="QPR452" s="72" t="s">
        <v>94</v>
      </c>
      <c r="QPS452" s="72" t="s">
        <v>94</v>
      </c>
      <c r="QPT452" s="72" t="s">
        <v>94</v>
      </c>
      <c r="QPU452" s="72" t="s">
        <v>94</v>
      </c>
      <c r="QPV452" s="72" t="s">
        <v>94</v>
      </c>
      <c r="QPW452" s="72" t="s">
        <v>94</v>
      </c>
      <c r="QPX452" s="72" t="s">
        <v>94</v>
      </c>
      <c r="QPY452" s="72" t="s">
        <v>94</v>
      </c>
      <c r="QPZ452" s="72" t="s">
        <v>94</v>
      </c>
      <c r="QQA452" s="72" t="s">
        <v>94</v>
      </c>
      <c r="QQB452" s="72" t="s">
        <v>94</v>
      </c>
      <c r="QQC452" s="72" t="s">
        <v>94</v>
      </c>
      <c r="QQD452" s="72" t="s">
        <v>94</v>
      </c>
      <c r="QQE452" s="72" t="s">
        <v>94</v>
      </c>
      <c r="QQF452" s="72" t="s">
        <v>94</v>
      </c>
      <c r="QQG452" s="72" t="s">
        <v>94</v>
      </c>
      <c r="QQH452" s="72" t="s">
        <v>94</v>
      </c>
      <c r="QQI452" s="72" t="s">
        <v>94</v>
      </c>
      <c r="QQJ452" s="72" t="s">
        <v>94</v>
      </c>
      <c r="QQK452" s="72" t="s">
        <v>94</v>
      </c>
      <c r="QQL452" s="72" t="s">
        <v>94</v>
      </c>
      <c r="QQM452" s="72" t="s">
        <v>94</v>
      </c>
      <c r="QQN452" s="72" t="s">
        <v>94</v>
      </c>
      <c r="QQO452" s="72" t="s">
        <v>94</v>
      </c>
      <c r="QQP452" s="72" t="s">
        <v>94</v>
      </c>
      <c r="QQQ452" s="72" t="s">
        <v>94</v>
      </c>
      <c r="QQR452" s="72" t="s">
        <v>94</v>
      </c>
      <c r="QQS452" s="72" t="s">
        <v>94</v>
      </c>
      <c r="QQT452" s="72" t="s">
        <v>94</v>
      </c>
      <c r="QQU452" s="72" t="s">
        <v>94</v>
      </c>
      <c r="QQV452" s="72" t="s">
        <v>94</v>
      </c>
      <c r="QQW452" s="72" t="s">
        <v>94</v>
      </c>
      <c r="QQX452" s="72" t="s">
        <v>94</v>
      </c>
      <c r="QQY452" s="72" t="s">
        <v>94</v>
      </c>
      <c r="QQZ452" s="72" t="s">
        <v>94</v>
      </c>
      <c r="QRA452" s="72" t="s">
        <v>94</v>
      </c>
      <c r="QRB452" s="72" t="s">
        <v>94</v>
      </c>
      <c r="QRC452" s="72" t="s">
        <v>94</v>
      </c>
      <c r="QRD452" s="72" t="s">
        <v>94</v>
      </c>
      <c r="QRE452" s="72" t="s">
        <v>94</v>
      </c>
      <c r="QRF452" s="72" t="s">
        <v>94</v>
      </c>
      <c r="QRG452" s="72" t="s">
        <v>94</v>
      </c>
      <c r="QRH452" s="72" t="s">
        <v>94</v>
      </c>
      <c r="QRI452" s="72" t="s">
        <v>94</v>
      </c>
      <c r="QRJ452" s="72" t="s">
        <v>94</v>
      </c>
      <c r="QRK452" s="72" t="s">
        <v>94</v>
      </c>
      <c r="QRL452" s="72" t="s">
        <v>94</v>
      </c>
      <c r="QRM452" s="72" t="s">
        <v>94</v>
      </c>
      <c r="QRN452" s="72" t="s">
        <v>94</v>
      </c>
      <c r="QRO452" s="72" t="s">
        <v>94</v>
      </c>
      <c r="QRP452" s="72" t="s">
        <v>94</v>
      </c>
      <c r="QRQ452" s="72" t="s">
        <v>94</v>
      </c>
      <c r="QRR452" s="72" t="s">
        <v>94</v>
      </c>
      <c r="QRS452" s="72" t="s">
        <v>94</v>
      </c>
      <c r="QRT452" s="72" t="s">
        <v>94</v>
      </c>
      <c r="QRU452" s="72" t="s">
        <v>94</v>
      </c>
      <c r="QRV452" s="72" t="s">
        <v>94</v>
      </c>
      <c r="QRW452" s="72" t="s">
        <v>94</v>
      </c>
      <c r="QRX452" s="72" t="s">
        <v>94</v>
      </c>
      <c r="QRY452" s="72" t="s">
        <v>94</v>
      </c>
      <c r="QRZ452" s="72" t="s">
        <v>94</v>
      </c>
      <c r="QSA452" s="72" t="s">
        <v>94</v>
      </c>
      <c r="QSB452" s="72" t="s">
        <v>94</v>
      </c>
      <c r="QSC452" s="72" t="s">
        <v>94</v>
      </c>
      <c r="QSD452" s="72" t="s">
        <v>94</v>
      </c>
      <c r="QSE452" s="72" t="s">
        <v>94</v>
      </c>
      <c r="QSF452" s="72" t="s">
        <v>94</v>
      </c>
      <c r="QSG452" s="72" t="s">
        <v>94</v>
      </c>
      <c r="QSH452" s="72" t="s">
        <v>94</v>
      </c>
      <c r="QSI452" s="72" t="s">
        <v>94</v>
      </c>
      <c r="QSJ452" s="72" t="s">
        <v>94</v>
      </c>
      <c r="QSK452" s="72" t="s">
        <v>94</v>
      </c>
      <c r="QSL452" s="72" t="s">
        <v>94</v>
      </c>
      <c r="QSM452" s="72" t="s">
        <v>94</v>
      </c>
      <c r="QSN452" s="72" t="s">
        <v>94</v>
      </c>
      <c r="QSO452" s="72" t="s">
        <v>94</v>
      </c>
      <c r="QSP452" s="72" t="s">
        <v>94</v>
      </c>
      <c r="QSQ452" s="72" t="s">
        <v>94</v>
      </c>
      <c r="QSR452" s="72" t="s">
        <v>94</v>
      </c>
      <c r="QSS452" s="72" t="s">
        <v>94</v>
      </c>
      <c r="QST452" s="72" t="s">
        <v>94</v>
      </c>
      <c r="QSU452" s="72" t="s">
        <v>94</v>
      </c>
      <c r="QSV452" s="72" t="s">
        <v>94</v>
      </c>
      <c r="QSW452" s="72" t="s">
        <v>94</v>
      </c>
      <c r="QSX452" s="72" t="s">
        <v>94</v>
      </c>
      <c r="QSY452" s="72" t="s">
        <v>94</v>
      </c>
      <c r="QSZ452" s="72" t="s">
        <v>94</v>
      </c>
      <c r="QTA452" s="72" t="s">
        <v>94</v>
      </c>
      <c r="QTB452" s="72" t="s">
        <v>94</v>
      </c>
      <c r="QTC452" s="72" t="s">
        <v>94</v>
      </c>
      <c r="QTD452" s="72" t="s">
        <v>94</v>
      </c>
      <c r="QTE452" s="72" t="s">
        <v>94</v>
      </c>
      <c r="QTF452" s="72" t="s">
        <v>94</v>
      </c>
      <c r="QTG452" s="72" t="s">
        <v>94</v>
      </c>
      <c r="QTH452" s="72" t="s">
        <v>94</v>
      </c>
      <c r="QTI452" s="72" t="s">
        <v>94</v>
      </c>
      <c r="QTJ452" s="72" t="s">
        <v>94</v>
      </c>
      <c r="QTK452" s="72" t="s">
        <v>94</v>
      </c>
      <c r="QTL452" s="72" t="s">
        <v>94</v>
      </c>
      <c r="QTM452" s="72" t="s">
        <v>94</v>
      </c>
      <c r="QTN452" s="72" t="s">
        <v>94</v>
      </c>
      <c r="QTO452" s="72" t="s">
        <v>94</v>
      </c>
      <c r="QTP452" s="72" t="s">
        <v>94</v>
      </c>
      <c r="QTQ452" s="72" t="s">
        <v>94</v>
      </c>
      <c r="QTR452" s="72" t="s">
        <v>94</v>
      </c>
      <c r="QTS452" s="72" t="s">
        <v>94</v>
      </c>
      <c r="QTT452" s="72" t="s">
        <v>94</v>
      </c>
      <c r="QTU452" s="72" t="s">
        <v>94</v>
      </c>
      <c r="QTV452" s="72" t="s">
        <v>94</v>
      </c>
      <c r="QTW452" s="72" t="s">
        <v>94</v>
      </c>
      <c r="QTX452" s="72" t="s">
        <v>94</v>
      </c>
      <c r="QTY452" s="72" t="s">
        <v>94</v>
      </c>
      <c r="QTZ452" s="72" t="s">
        <v>94</v>
      </c>
      <c r="QUA452" s="72" t="s">
        <v>94</v>
      </c>
      <c r="QUB452" s="72" t="s">
        <v>94</v>
      </c>
      <c r="QUC452" s="72" t="s">
        <v>94</v>
      </c>
      <c r="QUD452" s="72" t="s">
        <v>94</v>
      </c>
      <c r="QUE452" s="72" t="s">
        <v>94</v>
      </c>
      <c r="QUF452" s="72" t="s">
        <v>94</v>
      </c>
      <c r="QUG452" s="72" t="s">
        <v>94</v>
      </c>
      <c r="QUH452" s="72" t="s">
        <v>94</v>
      </c>
      <c r="QUI452" s="72" t="s">
        <v>94</v>
      </c>
      <c r="QUJ452" s="72" t="s">
        <v>94</v>
      </c>
      <c r="QUK452" s="72" t="s">
        <v>94</v>
      </c>
      <c r="QUL452" s="72" t="s">
        <v>94</v>
      </c>
      <c r="QUM452" s="72" t="s">
        <v>94</v>
      </c>
      <c r="QUN452" s="72" t="s">
        <v>94</v>
      </c>
      <c r="QUO452" s="72" t="s">
        <v>94</v>
      </c>
      <c r="QUP452" s="72" t="s">
        <v>94</v>
      </c>
      <c r="QUQ452" s="72" t="s">
        <v>94</v>
      </c>
      <c r="QUR452" s="72" t="s">
        <v>94</v>
      </c>
      <c r="QUS452" s="72" t="s">
        <v>94</v>
      </c>
      <c r="QUT452" s="72" t="s">
        <v>94</v>
      </c>
      <c r="QUU452" s="72" t="s">
        <v>94</v>
      </c>
      <c r="QUV452" s="72" t="s">
        <v>94</v>
      </c>
      <c r="QUW452" s="72" t="s">
        <v>94</v>
      </c>
      <c r="QUX452" s="72" t="s">
        <v>94</v>
      </c>
      <c r="QUY452" s="72" t="s">
        <v>94</v>
      </c>
      <c r="QUZ452" s="72" t="s">
        <v>94</v>
      </c>
      <c r="QVA452" s="72" t="s">
        <v>94</v>
      </c>
      <c r="QVB452" s="72" t="s">
        <v>94</v>
      </c>
      <c r="QVC452" s="72" t="s">
        <v>94</v>
      </c>
      <c r="QVD452" s="72" t="s">
        <v>94</v>
      </c>
      <c r="QVE452" s="72" t="s">
        <v>94</v>
      </c>
      <c r="QVF452" s="72" t="s">
        <v>94</v>
      </c>
      <c r="QVG452" s="72" t="s">
        <v>94</v>
      </c>
      <c r="QVH452" s="72" t="s">
        <v>94</v>
      </c>
      <c r="QVI452" s="72" t="s">
        <v>94</v>
      </c>
      <c r="QVJ452" s="72" t="s">
        <v>94</v>
      </c>
      <c r="QVK452" s="72" t="s">
        <v>94</v>
      </c>
      <c r="QVL452" s="72" t="s">
        <v>94</v>
      </c>
      <c r="QVM452" s="72" t="s">
        <v>94</v>
      </c>
      <c r="QVN452" s="72" t="s">
        <v>94</v>
      </c>
      <c r="QVO452" s="72" t="s">
        <v>94</v>
      </c>
      <c r="QVP452" s="72" t="s">
        <v>94</v>
      </c>
      <c r="QVQ452" s="72" t="s">
        <v>94</v>
      </c>
      <c r="QVR452" s="72" t="s">
        <v>94</v>
      </c>
      <c r="QVS452" s="72" t="s">
        <v>94</v>
      </c>
      <c r="QVT452" s="72" t="s">
        <v>94</v>
      </c>
      <c r="QVU452" s="72" t="s">
        <v>94</v>
      </c>
      <c r="QVV452" s="72" t="s">
        <v>94</v>
      </c>
      <c r="QVW452" s="72" t="s">
        <v>94</v>
      </c>
      <c r="QVX452" s="72" t="s">
        <v>94</v>
      </c>
      <c r="QVY452" s="72" t="s">
        <v>94</v>
      </c>
      <c r="QVZ452" s="72" t="s">
        <v>94</v>
      </c>
      <c r="QWA452" s="72" t="s">
        <v>94</v>
      </c>
      <c r="QWB452" s="72" t="s">
        <v>94</v>
      </c>
      <c r="QWC452" s="72" t="s">
        <v>94</v>
      </c>
      <c r="QWD452" s="72" t="s">
        <v>94</v>
      </c>
      <c r="QWE452" s="72" t="s">
        <v>94</v>
      </c>
      <c r="QWF452" s="72" t="s">
        <v>94</v>
      </c>
      <c r="QWG452" s="72" t="s">
        <v>94</v>
      </c>
      <c r="QWH452" s="72" t="s">
        <v>94</v>
      </c>
      <c r="QWI452" s="72" t="s">
        <v>94</v>
      </c>
      <c r="QWJ452" s="72" t="s">
        <v>94</v>
      </c>
      <c r="QWK452" s="72" t="s">
        <v>94</v>
      </c>
      <c r="QWL452" s="72" t="s">
        <v>94</v>
      </c>
      <c r="QWM452" s="72" t="s">
        <v>94</v>
      </c>
      <c r="QWN452" s="72" t="s">
        <v>94</v>
      </c>
      <c r="QWO452" s="72" t="s">
        <v>94</v>
      </c>
      <c r="QWP452" s="72" t="s">
        <v>94</v>
      </c>
      <c r="QWQ452" s="72" t="s">
        <v>94</v>
      </c>
      <c r="QWR452" s="72" t="s">
        <v>94</v>
      </c>
      <c r="QWS452" s="72" t="s">
        <v>94</v>
      </c>
      <c r="QWT452" s="72" t="s">
        <v>94</v>
      </c>
      <c r="QWU452" s="72" t="s">
        <v>94</v>
      </c>
      <c r="QWV452" s="72" t="s">
        <v>94</v>
      </c>
      <c r="QWW452" s="72" t="s">
        <v>94</v>
      </c>
      <c r="QWX452" s="72" t="s">
        <v>94</v>
      </c>
      <c r="QWY452" s="72" t="s">
        <v>94</v>
      </c>
      <c r="QWZ452" s="72" t="s">
        <v>94</v>
      </c>
      <c r="QXA452" s="72" t="s">
        <v>94</v>
      </c>
      <c r="QXB452" s="72" t="s">
        <v>94</v>
      </c>
      <c r="QXC452" s="72" t="s">
        <v>94</v>
      </c>
      <c r="QXD452" s="72" t="s">
        <v>94</v>
      </c>
      <c r="QXE452" s="72" t="s">
        <v>94</v>
      </c>
      <c r="QXF452" s="72" t="s">
        <v>94</v>
      </c>
      <c r="QXG452" s="72" t="s">
        <v>94</v>
      </c>
      <c r="QXH452" s="72" t="s">
        <v>94</v>
      </c>
      <c r="QXI452" s="72" t="s">
        <v>94</v>
      </c>
      <c r="QXJ452" s="72" t="s">
        <v>94</v>
      </c>
      <c r="QXK452" s="72" t="s">
        <v>94</v>
      </c>
      <c r="QXL452" s="72" t="s">
        <v>94</v>
      </c>
      <c r="QXM452" s="72" t="s">
        <v>94</v>
      </c>
      <c r="QXN452" s="72" t="s">
        <v>94</v>
      </c>
      <c r="QXO452" s="72" t="s">
        <v>94</v>
      </c>
      <c r="QXP452" s="72" t="s">
        <v>94</v>
      </c>
      <c r="QXQ452" s="72" t="s">
        <v>94</v>
      </c>
      <c r="QXR452" s="72" t="s">
        <v>94</v>
      </c>
      <c r="QXS452" s="72" t="s">
        <v>94</v>
      </c>
      <c r="QXT452" s="72" t="s">
        <v>94</v>
      </c>
      <c r="QXU452" s="72" t="s">
        <v>94</v>
      </c>
      <c r="QXV452" s="72" t="s">
        <v>94</v>
      </c>
      <c r="QXW452" s="72" t="s">
        <v>94</v>
      </c>
      <c r="QXX452" s="72" t="s">
        <v>94</v>
      </c>
      <c r="QXY452" s="72" t="s">
        <v>94</v>
      </c>
      <c r="QXZ452" s="72" t="s">
        <v>94</v>
      </c>
      <c r="QYA452" s="72" t="s">
        <v>94</v>
      </c>
      <c r="QYB452" s="72" t="s">
        <v>94</v>
      </c>
      <c r="QYC452" s="72" t="s">
        <v>94</v>
      </c>
      <c r="QYD452" s="72" t="s">
        <v>94</v>
      </c>
      <c r="QYE452" s="72" t="s">
        <v>94</v>
      </c>
      <c r="QYF452" s="72" t="s">
        <v>94</v>
      </c>
      <c r="QYG452" s="72" t="s">
        <v>94</v>
      </c>
      <c r="QYH452" s="72" t="s">
        <v>94</v>
      </c>
      <c r="QYI452" s="72" t="s">
        <v>94</v>
      </c>
      <c r="QYJ452" s="72" t="s">
        <v>94</v>
      </c>
      <c r="QYK452" s="72" t="s">
        <v>94</v>
      </c>
      <c r="QYL452" s="72" t="s">
        <v>94</v>
      </c>
      <c r="QYM452" s="72" t="s">
        <v>94</v>
      </c>
      <c r="QYN452" s="72" t="s">
        <v>94</v>
      </c>
      <c r="QYO452" s="72" t="s">
        <v>94</v>
      </c>
      <c r="QYP452" s="72" t="s">
        <v>94</v>
      </c>
      <c r="QYQ452" s="72" t="s">
        <v>94</v>
      </c>
      <c r="QYR452" s="72" t="s">
        <v>94</v>
      </c>
      <c r="QYS452" s="72" t="s">
        <v>94</v>
      </c>
      <c r="QYT452" s="72" t="s">
        <v>94</v>
      </c>
      <c r="QYU452" s="72" t="s">
        <v>94</v>
      </c>
      <c r="QYV452" s="72" t="s">
        <v>94</v>
      </c>
      <c r="QYW452" s="72" t="s">
        <v>94</v>
      </c>
      <c r="QYX452" s="72" t="s">
        <v>94</v>
      </c>
      <c r="QYY452" s="72" t="s">
        <v>94</v>
      </c>
      <c r="QYZ452" s="72" t="s">
        <v>94</v>
      </c>
      <c r="QZA452" s="72" t="s">
        <v>94</v>
      </c>
      <c r="QZB452" s="72" t="s">
        <v>94</v>
      </c>
      <c r="QZC452" s="72" t="s">
        <v>94</v>
      </c>
      <c r="QZD452" s="72" t="s">
        <v>94</v>
      </c>
      <c r="QZE452" s="72" t="s">
        <v>94</v>
      </c>
      <c r="QZF452" s="72" t="s">
        <v>94</v>
      </c>
      <c r="QZG452" s="72" t="s">
        <v>94</v>
      </c>
      <c r="QZH452" s="72" t="s">
        <v>94</v>
      </c>
      <c r="QZI452" s="72" t="s">
        <v>94</v>
      </c>
      <c r="QZJ452" s="72" t="s">
        <v>94</v>
      </c>
      <c r="QZK452" s="72" t="s">
        <v>94</v>
      </c>
      <c r="QZL452" s="72" t="s">
        <v>94</v>
      </c>
      <c r="QZM452" s="72" t="s">
        <v>94</v>
      </c>
      <c r="QZN452" s="72" t="s">
        <v>94</v>
      </c>
      <c r="QZO452" s="72" t="s">
        <v>94</v>
      </c>
      <c r="QZP452" s="72" t="s">
        <v>94</v>
      </c>
      <c r="QZQ452" s="72" t="s">
        <v>94</v>
      </c>
      <c r="QZR452" s="72" t="s">
        <v>94</v>
      </c>
      <c r="QZS452" s="72" t="s">
        <v>94</v>
      </c>
      <c r="QZT452" s="72" t="s">
        <v>94</v>
      </c>
      <c r="QZU452" s="72" t="s">
        <v>94</v>
      </c>
      <c r="QZV452" s="72" t="s">
        <v>94</v>
      </c>
      <c r="QZW452" s="72" t="s">
        <v>94</v>
      </c>
      <c r="QZX452" s="72" t="s">
        <v>94</v>
      </c>
      <c r="QZY452" s="72" t="s">
        <v>94</v>
      </c>
      <c r="QZZ452" s="72" t="s">
        <v>94</v>
      </c>
      <c r="RAA452" s="72" t="s">
        <v>94</v>
      </c>
      <c r="RAB452" s="72" t="s">
        <v>94</v>
      </c>
      <c r="RAC452" s="72" t="s">
        <v>94</v>
      </c>
      <c r="RAD452" s="72" t="s">
        <v>94</v>
      </c>
      <c r="RAE452" s="72" t="s">
        <v>94</v>
      </c>
      <c r="RAF452" s="72" t="s">
        <v>94</v>
      </c>
      <c r="RAG452" s="72" t="s">
        <v>94</v>
      </c>
      <c r="RAH452" s="72" t="s">
        <v>94</v>
      </c>
      <c r="RAI452" s="72" t="s">
        <v>94</v>
      </c>
      <c r="RAJ452" s="72" t="s">
        <v>94</v>
      </c>
      <c r="RAK452" s="72" t="s">
        <v>94</v>
      </c>
      <c r="RAL452" s="72" t="s">
        <v>94</v>
      </c>
      <c r="RAM452" s="72" t="s">
        <v>94</v>
      </c>
      <c r="RAN452" s="72" t="s">
        <v>94</v>
      </c>
      <c r="RAO452" s="72" t="s">
        <v>94</v>
      </c>
      <c r="RAP452" s="72" t="s">
        <v>94</v>
      </c>
      <c r="RAQ452" s="72" t="s">
        <v>94</v>
      </c>
      <c r="RAR452" s="72" t="s">
        <v>94</v>
      </c>
      <c r="RAS452" s="72" t="s">
        <v>94</v>
      </c>
      <c r="RAT452" s="72" t="s">
        <v>94</v>
      </c>
      <c r="RAU452" s="72" t="s">
        <v>94</v>
      </c>
      <c r="RAV452" s="72" t="s">
        <v>94</v>
      </c>
      <c r="RAW452" s="72" t="s">
        <v>94</v>
      </c>
      <c r="RAX452" s="72" t="s">
        <v>94</v>
      </c>
      <c r="RAY452" s="72" t="s">
        <v>94</v>
      </c>
      <c r="RAZ452" s="72" t="s">
        <v>94</v>
      </c>
      <c r="RBA452" s="72" t="s">
        <v>94</v>
      </c>
      <c r="RBB452" s="72" t="s">
        <v>94</v>
      </c>
      <c r="RBC452" s="72" t="s">
        <v>94</v>
      </c>
      <c r="RBD452" s="72" t="s">
        <v>94</v>
      </c>
      <c r="RBE452" s="72" t="s">
        <v>94</v>
      </c>
      <c r="RBF452" s="72" t="s">
        <v>94</v>
      </c>
      <c r="RBG452" s="72" t="s">
        <v>94</v>
      </c>
      <c r="RBH452" s="72" t="s">
        <v>94</v>
      </c>
      <c r="RBI452" s="72" t="s">
        <v>94</v>
      </c>
      <c r="RBJ452" s="72" t="s">
        <v>94</v>
      </c>
      <c r="RBK452" s="72" t="s">
        <v>94</v>
      </c>
      <c r="RBL452" s="72" t="s">
        <v>94</v>
      </c>
      <c r="RBM452" s="72" t="s">
        <v>94</v>
      </c>
      <c r="RBN452" s="72" t="s">
        <v>94</v>
      </c>
      <c r="RBO452" s="72" t="s">
        <v>94</v>
      </c>
      <c r="RBP452" s="72" t="s">
        <v>94</v>
      </c>
      <c r="RBQ452" s="72" t="s">
        <v>94</v>
      </c>
      <c r="RBR452" s="72" t="s">
        <v>94</v>
      </c>
      <c r="RBS452" s="72" t="s">
        <v>94</v>
      </c>
      <c r="RBT452" s="72" t="s">
        <v>94</v>
      </c>
      <c r="RBU452" s="72" t="s">
        <v>94</v>
      </c>
      <c r="RBV452" s="72" t="s">
        <v>94</v>
      </c>
      <c r="RBW452" s="72" t="s">
        <v>94</v>
      </c>
      <c r="RBX452" s="72" t="s">
        <v>94</v>
      </c>
      <c r="RBY452" s="72" t="s">
        <v>94</v>
      </c>
      <c r="RBZ452" s="72" t="s">
        <v>94</v>
      </c>
      <c r="RCA452" s="72" t="s">
        <v>94</v>
      </c>
      <c r="RCB452" s="72" t="s">
        <v>94</v>
      </c>
      <c r="RCC452" s="72" t="s">
        <v>94</v>
      </c>
      <c r="RCD452" s="72" t="s">
        <v>94</v>
      </c>
      <c r="RCE452" s="72" t="s">
        <v>94</v>
      </c>
      <c r="RCF452" s="72" t="s">
        <v>94</v>
      </c>
      <c r="RCG452" s="72" t="s">
        <v>94</v>
      </c>
      <c r="RCH452" s="72" t="s">
        <v>94</v>
      </c>
      <c r="RCI452" s="72" t="s">
        <v>94</v>
      </c>
      <c r="RCJ452" s="72" t="s">
        <v>94</v>
      </c>
      <c r="RCK452" s="72" t="s">
        <v>94</v>
      </c>
      <c r="RCL452" s="72" t="s">
        <v>94</v>
      </c>
      <c r="RCM452" s="72" t="s">
        <v>94</v>
      </c>
      <c r="RCN452" s="72" t="s">
        <v>94</v>
      </c>
      <c r="RCO452" s="72" t="s">
        <v>94</v>
      </c>
      <c r="RCP452" s="72" t="s">
        <v>94</v>
      </c>
      <c r="RCQ452" s="72" t="s">
        <v>94</v>
      </c>
      <c r="RCR452" s="72" t="s">
        <v>94</v>
      </c>
      <c r="RCS452" s="72" t="s">
        <v>94</v>
      </c>
      <c r="RCT452" s="72" t="s">
        <v>94</v>
      </c>
      <c r="RCU452" s="72" t="s">
        <v>94</v>
      </c>
      <c r="RCV452" s="72" t="s">
        <v>94</v>
      </c>
      <c r="RCW452" s="72" t="s">
        <v>94</v>
      </c>
      <c r="RCX452" s="72" t="s">
        <v>94</v>
      </c>
      <c r="RCY452" s="72" t="s">
        <v>94</v>
      </c>
      <c r="RCZ452" s="72" t="s">
        <v>94</v>
      </c>
      <c r="RDA452" s="72" t="s">
        <v>94</v>
      </c>
      <c r="RDB452" s="72" t="s">
        <v>94</v>
      </c>
      <c r="RDC452" s="72" t="s">
        <v>94</v>
      </c>
      <c r="RDD452" s="72" t="s">
        <v>94</v>
      </c>
      <c r="RDE452" s="72" t="s">
        <v>94</v>
      </c>
      <c r="RDF452" s="72" t="s">
        <v>94</v>
      </c>
      <c r="RDG452" s="72" t="s">
        <v>94</v>
      </c>
      <c r="RDH452" s="72" t="s">
        <v>94</v>
      </c>
      <c r="RDI452" s="72" t="s">
        <v>94</v>
      </c>
      <c r="RDJ452" s="72" t="s">
        <v>94</v>
      </c>
      <c r="RDK452" s="72" t="s">
        <v>94</v>
      </c>
      <c r="RDL452" s="72" t="s">
        <v>94</v>
      </c>
      <c r="RDM452" s="72" t="s">
        <v>94</v>
      </c>
      <c r="RDN452" s="72" t="s">
        <v>94</v>
      </c>
      <c r="RDO452" s="72" t="s">
        <v>94</v>
      </c>
      <c r="RDP452" s="72" t="s">
        <v>94</v>
      </c>
      <c r="RDQ452" s="72" t="s">
        <v>94</v>
      </c>
      <c r="RDR452" s="72" t="s">
        <v>94</v>
      </c>
      <c r="RDS452" s="72" t="s">
        <v>94</v>
      </c>
      <c r="RDT452" s="72" t="s">
        <v>94</v>
      </c>
      <c r="RDU452" s="72" t="s">
        <v>94</v>
      </c>
      <c r="RDV452" s="72" t="s">
        <v>94</v>
      </c>
      <c r="RDW452" s="72" t="s">
        <v>94</v>
      </c>
      <c r="RDX452" s="72" t="s">
        <v>94</v>
      </c>
      <c r="RDY452" s="72" t="s">
        <v>94</v>
      </c>
      <c r="RDZ452" s="72" t="s">
        <v>94</v>
      </c>
      <c r="REA452" s="72" t="s">
        <v>94</v>
      </c>
      <c r="REB452" s="72" t="s">
        <v>94</v>
      </c>
      <c r="REC452" s="72" t="s">
        <v>94</v>
      </c>
      <c r="RED452" s="72" t="s">
        <v>94</v>
      </c>
      <c r="REE452" s="72" t="s">
        <v>94</v>
      </c>
      <c r="REF452" s="72" t="s">
        <v>94</v>
      </c>
      <c r="REG452" s="72" t="s">
        <v>94</v>
      </c>
      <c r="REH452" s="72" t="s">
        <v>94</v>
      </c>
      <c r="REI452" s="72" t="s">
        <v>94</v>
      </c>
      <c r="REJ452" s="72" t="s">
        <v>94</v>
      </c>
      <c r="REK452" s="72" t="s">
        <v>94</v>
      </c>
      <c r="REL452" s="72" t="s">
        <v>94</v>
      </c>
      <c r="REM452" s="72" t="s">
        <v>94</v>
      </c>
      <c r="REN452" s="72" t="s">
        <v>94</v>
      </c>
      <c r="REO452" s="72" t="s">
        <v>94</v>
      </c>
      <c r="REP452" s="72" t="s">
        <v>94</v>
      </c>
      <c r="REQ452" s="72" t="s">
        <v>94</v>
      </c>
      <c r="RER452" s="72" t="s">
        <v>94</v>
      </c>
      <c r="RES452" s="72" t="s">
        <v>94</v>
      </c>
      <c r="RET452" s="72" t="s">
        <v>94</v>
      </c>
      <c r="REU452" s="72" t="s">
        <v>94</v>
      </c>
      <c r="REV452" s="72" t="s">
        <v>94</v>
      </c>
      <c r="REW452" s="72" t="s">
        <v>94</v>
      </c>
      <c r="REX452" s="72" t="s">
        <v>94</v>
      </c>
      <c r="REY452" s="72" t="s">
        <v>94</v>
      </c>
      <c r="REZ452" s="72" t="s">
        <v>94</v>
      </c>
      <c r="RFA452" s="72" t="s">
        <v>94</v>
      </c>
      <c r="RFB452" s="72" t="s">
        <v>94</v>
      </c>
      <c r="RFC452" s="72" t="s">
        <v>94</v>
      </c>
      <c r="RFD452" s="72" t="s">
        <v>94</v>
      </c>
      <c r="RFE452" s="72" t="s">
        <v>94</v>
      </c>
      <c r="RFF452" s="72" t="s">
        <v>94</v>
      </c>
      <c r="RFG452" s="72" t="s">
        <v>94</v>
      </c>
      <c r="RFH452" s="72" t="s">
        <v>94</v>
      </c>
      <c r="RFI452" s="72" t="s">
        <v>94</v>
      </c>
      <c r="RFJ452" s="72" t="s">
        <v>94</v>
      </c>
      <c r="RFK452" s="72" t="s">
        <v>94</v>
      </c>
      <c r="RFL452" s="72" t="s">
        <v>94</v>
      </c>
      <c r="RFM452" s="72" t="s">
        <v>94</v>
      </c>
      <c r="RFN452" s="72" t="s">
        <v>94</v>
      </c>
      <c r="RFO452" s="72" t="s">
        <v>94</v>
      </c>
      <c r="RFP452" s="72" t="s">
        <v>94</v>
      </c>
      <c r="RFQ452" s="72" t="s">
        <v>94</v>
      </c>
      <c r="RFR452" s="72" t="s">
        <v>94</v>
      </c>
      <c r="RFS452" s="72" t="s">
        <v>94</v>
      </c>
      <c r="RFT452" s="72" t="s">
        <v>94</v>
      </c>
      <c r="RFU452" s="72" t="s">
        <v>94</v>
      </c>
      <c r="RFV452" s="72" t="s">
        <v>94</v>
      </c>
      <c r="RFW452" s="72" t="s">
        <v>94</v>
      </c>
      <c r="RFX452" s="72" t="s">
        <v>94</v>
      </c>
      <c r="RFY452" s="72" t="s">
        <v>94</v>
      </c>
      <c r="RFZ452" s="72" t="s">
        <v>94</v>
      </c>
      <c r="RGA452" s="72" t="s">
        <v>94</v>
      </c>
      <c r="RGB452" s="72" t="s">
        <v>94</v>
      </c>
      <c r="RGC452" s="72" t="s">
        <v>94</v>
      </c>
      <c r="RGD452" s="72" t="s">
        <v>94</v>
      </c>
      <c r="RGE452" s="72" t="s">
        <v>94</v>
      </c>
      <c r="RGF452" s="72" t="s">
        <v>94</v>
      </c>
      <c r="RGG452" s="72" t="s">
        <v>94</v>
      </c>
      <c r="RGH452" s="72" t="s">
        <v>94</v>
      </c>
      <c r="RGI452" s="72" t="s">
        <v>94</v>
      </c>
      <c r="RGJ452" s="72" t="s">
        <v>94</v>
      </c>
      <c r="RGK452" s="72" t="s">
        <v>94</v>
      </c>
      <c r="RGL452" s="72" t="s">
        <v>94</v>
      </c>
      <c r="RGM452" s="72" t="s">
        <v>94</v>
      </c>
      <c r="RGN452" s="72" t="s">
        <v>94</v>
      </c>
      <c r="RGO452" s="72" t="s">
        <v>94</v>
      </c>
      <c r="RGP452" s="72" t="s">
        <v>94</v>
      </c>
      <c r="RGQ452" s="72" t="s">
        <v>94</v>
      </c>
      <c r="RGR452" s="72" t="s">
        <v>94</v>
      </c>
      <c r="RGS452" s="72" t="s">
        <v>94</v>
      </c>
      <c r="RGT452" s="72" t="s">
        <v>94</v>
      </c>
      <c r="RGU452" s="72" t="s">
        <v>94</v>
      </c>
      <c r="RGV452" s="72" t="s">
        <v>94</v>
      </c>
      <c r="RGW452" s="72" t="s">
        <v>94</v>
      </c>
      <c r="RGX452" s="72" t="s">
        <v>94</v>
      </c>
      <c r="RGY452" s="72" t="s">
        <v>94</v>
      </c>
      <c r="RGZ452" s="72" t="s">
        <v>94</v>
      </c>
      <c r="RHA452" s="72" t="s">
        <v>94</v>
      </c>
      <c r="RHB452" s="72" t="s">
        <v>94</v>
      </c>
      <c r="RHC452" s="72" t="s">
        <v>94</v>
      </c>
      <c r="RHD452" s="72" t="s">
        <v>94</v>
      </c>
      <c r="RHE452" s="72" t="s">
        <v>94</v>
      </c>
      <c r="RHF452" s="72" t="s">
        <v>94</v>
      </c>
      <c r="RHG452" s="72" t="s">
        <v>94</v>
      </c>
      <c r="RHH452" s="72" t="s">
        <v>94</v>
      </c>
      <c r="RHI452" s="72" t="s">
        <v>94</v>
      </c>
      <c r="RHJ452" s="72" t="s">
        <v>94</v>
      </c>
      <c r="RHK452" s="72" t="s">
        <v>94</v>
      </c>
      <c r="RHL452" s="72" t="s">
        <v>94</v>
      </c>
      <c r="RHM452" s="72" t="s">
        <v>94</v>
      </c>
      <c r="RHN452" s="72" t="s">
        <v>94</v>
      </c>
      <c r="RHO452" s="72" t="s">
        <v>94</v>
      </c>
      <c r="RHP452" s="72" t="s">
        <v>94</v>
      </c>
      <c r="RHQ452" s="72" t="s">
        <v>94</v>
      </c>
      <c r="RHR452" s="72" t="s">
        <v>94</v>
      </c>
      <c r="RHS452" s="72" t="s">
        <v>94</v>
      </c>
      <c r="RHT452" s="72" t="s">
        <v>94</v>
      </c>
      <c r="RHU452" s="72" t="s">
        <v>94</v>
      </c>
      <c r="RHV452" s="72" t="s">
        <v>94</v>
      </c>
      <c r="RHW452" s="72" t="s">
        <v>94</v>
      </c>
      <c r="RHX452" s="72" t="s">
        <v>94</v>
      </c>
      <c r="RHY452" s="72" t="s">
        <v>94</v>
      </c>
      <c r="RHZ452" s="72" t="s">
        <v>94</v>
      </c>
      <c r="RIA452" s="72" t="s">
        <v>94</v>
      </c>
      <c r="RIB452" s="72" t="s">
        <v>94</v>
      </c>
      <c r="RIC452" s="72" t="s">
        <v>94</v>
      </c>
      <c r="RID452" s="72" t="s">
        <v>94</v>
      </c>
      <c r="RIE452" s="72" t="s">
        <v>94</v>
      </c>
      <c r="RIF452" s="72" t="s">
        <v>94</v>
      </c>
      <c r="RIG452" s="72" t="s">
        <v>94</v>
      </c>
      <c r="RIH452" s="72" t="s">
        <v>94</v>
      </c>
      <c r="RII452" s="72" t="s">
        <v>94</v>
      </c>
      <c r="RIJ452" s="72" t="s">
        <v>94</v>
      </c>
      <c r="RIK452" s="72" t="s">
        <v>94</v>
      </c>
      <c r="RIL452" s="72" t="s">
        <v>94</v>
      </c>
      <c r="RIM452" s="72" t="s">
        <v>94</v>
      </c>
      <c r="RIN452" s="72" t="s">
        <v>94</v>
      </c>
      <c r="RIO452" s="72" t="s">
        <v>94</v>
      </c>
      <c r="RIP452" s="72" t="s">
        <v>94</v>
      </c>
      <c r="RIQ452" s="72" t="s">
        <v>94</v>
      </c>
      <c r="RIR452" s="72" t="s">
        <v>94</v>
      </c>
      <c r="RIS452" s="72" t="s">
        <v>94</v>
      </c>
      <c r="RIT452" s="72" t="s">
        <v>94</v>
      </c>
      <c r="RIU452" s="72" t="s">
        <v>94</v>
      </c>
      <c r="RIV452" s="72" t="s">
        <v>94</v>
      </c>
      <c r="RIW452" s="72" t="s">
        <v>94</v>
      </c>
      <c r="RIX452" s="72" t="s">
        <v>94</v>
      </c>
      <c r="RIY452" s="72" t="s">
        <v>94</v>
      </c>
      <c r="RIZ452" s="72" t="s">
        <v>94</v>
      </c>
      <c r="RJA452" s="72" t="s">
        <v>94</v>
      </c>
      <c r="RJB452" s="72" t="s">
        <v>94</v>
      </c>
      <c r="RJC452" s="72" t="s">
        <v>94</v>
      </c>
      <c r="RJD452" s="72" t="s">
        <v>94</v>
      </c>
      <c r="RJE452" s="72" t="s">
        <v>94</v>
      </c>
      <c r="RJF452" s="72" t="s">
        <v>94</v>
      </c>
      <c r="RJG452" s="72" t="s">
        <v>94</v>
      </c>
      <c r="RJH452" s="72" t="s">
        <v>94</v>
      </c>
      <c r="RJI452" s="72" t="s">
        <v>94</v>
      </c>
      <c r="RJJ452" s="72" t="s">
        <v>94</v>
      </c>
      <c r="RJK452" s="72" t="s">
        <v>94</v>
      </c>
      <c r="RJL452" s="72" t="s">
        <v>94</v>
      </c>
      <c r="RJM452" s="72" t="s">
        <v>94</v>
      </c>
      <c r="RJN452" s="72" t="s">
        <v>94</v>
      </c>
      <c r="RJO452" s="72" t="s">
        <v>94</v>
      </c>
      <c r="RJP452" s="72" t="s">
        <v>94</v>
      </c>
      <c r="RJQ452" s="72" t="s">
        <v>94</v>
      </c>
      <c r="RJR452" s="72" t="s">
        <v>94</v>
      </c>
      <c r="RJS452" s="72" t="s">
        <v>94</v>
      </c>
      <c r="RJT452" s="72" t="s">
        <v>94</v>
      </c>
      <c r="RJU452" s="72" t="s">
        <v>94</v>
      </c>
      <c r="RJV452" s="72" t="s">
        <v>94</v>
      </c>
      <c r="RJW452" s="72" t="s">
        <v>94</v>
      </c>
      <c r="RJX452" s="72" t="s">
        <v>94</v>
      </c>
      <c r="RJY452" s="72" t="s">
        <v>94</v>
      </c>
      <c r="RJZ452" s="72" t="s">
        <v>94</v>
      </c>
      <c r="RKA452" s="72" t="s">
        <v>94</v>
      </c>
      <c r="RKB452" s="72" t="s">
        <v>94</v>
      </c>
      <c r="RKC452" s="72" t="s">
        <v>94</v>
      </c>
      <c r="RKD452" s="72" t="s">
        <v>94</v>
      </c>
      <c r="RKE452" s="72" t="s">
        <v>94</v>
      </c>
      <c r="RKF452" s="72" t="s">
        <v>94</v>
      </c>
      <c r="RKG452" s="72" t="s">
        <v>94</v>
      </c>
      <c r="RKH452" s="72" t="s">
        <v>94</v>
      </c>
      <c r="RKI452" s="72" t="s">
        <v>94</v>
      </c>
      <c r="RKJ452" s="72" t="s">
        <v>94</v>
      </c>
      <c r="RKK452" s="72" t="s">
        <v>94</v>
      </c>
      <c r="RKL452" s="72" t="s">
        <v>94</v>
      </c>
      <c r="RKM452" s="72" t="s">
        <v>94</v>
      </c>
      <c r="RKN452" s="72" t="s">
        <v>94</v>
      </c>
      <c r="RKO452" s="72" t="s">
        <v>94</v>
      </c>
      <c r="RKP452" s="72" t="s">
        <v>94</v>
      </c>
      <c r="RKQ452" s="72" t="s">
        <v>94</v>
      </c>
      <c r="RKR452" s="72" t="s">
        <v>94</v>
      </c>
      <c r="RKS452" s="72" t="s">
        <v>94</v>
      </c>
      <c r="RKT452" s="72" t="s">
        <v>94</v>
      </c>
      <c r="RKU452" s="72" t="s">
        <v>94</v>
      </c>
      <c r="RKV452" s="72" t="s">
        <v>94</v>
      </c>
      <c r="RKW452" s="72" t="s">
        <v>94</v>
      </c>
      <c r="RKX452" s="72" t="s">
        <v>94</v>
      </c>
      <c r="RKY452" s="72" t="s">
        <v>94</v>
      </c>
      <c r="RKZ452" s="72" t="s">
        <v>94</v>
      </c>
      <c r="RLA452" s="72" t="s">
        <v>94</v>
      </c>
      <c r="RLB452" s="72" t="s">
        <v>94</v>
      </c>
      <c r="RLC452" s="72" t="s">
        <v>94</v>
      </c>
      <c r="RLD452" s="72" t="s">
        <v>94</v>
      </c>
      <c r="RLE452" s="72" t="s">
        <v>94</v>
      </c>
      <c r="RLF452" s="72" t="s">
        <v>94</v>
      </c>
      <c r="RLG452" s="72" t="s">
        <v>94</v>
      </c>
      <c r="RLH452" s="72" t="s">
        <v>94</v>
      </c>
      <c r="RLI452" s="72" t="s">
        <v>94</v>
      </c>
      <c r="RLJ452" s="72" t="s">
        <v>94</v>
      </c>
      <c r="RLK452" s="72" t="s">
        <v>94</v>
      </c>
      <c r="RLL452" s="72" t="s">
        <v>94</v>
      </c>
      <c r="RLM452" s="72" t="s">
        <v>94</v>
      </c>
      <c r="RLN452" s="72" t="s">
        <v>94</v>
      </c>
      <c r="RLO452" s="72" t="s">
        <v>94</v>
      </c>
      <c r="RLP452" s="72" t="s">
        <v>94</v>
      </c>
      <c r="RLQ452" s="72" t="s">
        <v>94</v>
      </c>
      <c r="RLR452" s="72" t="s">
        <v>94</v>
      </c>
      <c r="RLS452" s="72" t="s">
        <v>94</v>
      </c>
      <c r="RLT452" s="72" t="s">
        <v>94</v>
      </c>
      <c r="RLU452" s="72" t="s">
        <v>94</v>
      </c>
      <c r="RLV452" s="72" t="s">
        <v>94</v>
      </c>
      <c r="RLW452" s="72" t="s">
        <v>94</v>
      </c>
      <c r="RLX452" s="72" t="s">
        <v>94</v>
      </c>
      <c r="RLY452" s="72" t="s">
        <v>94</v>
      </c>
      <c r="RLZ452" s="72" t="s">
        <v>94</v>
      </c>
      <c r="RMA452" s="72" t="s">
        <v>94</v>
      </c>
      <c r="RMB452" s="72" t="s">
        <v>94</v>
      </c>
      <c r="RMC452" s="72" t="s">
        <v>94</v>
      </c>
      <c r="RMD452" s="72" t="s">
        <v>94</v>
      </c>
      <c r="RME452" s="72" t="s">
        <v>94</v>
      </c>
      <c r="RMF452" s="72" t="s">
        <v>94</v>
      </c>
      <c r="RMG452" s="72" t="s">
        <v>94</v>
      </c>
      <c r="RMH452" s="72" t="s">
        <v>94</v>
      </c>
      <c r="RMI452" s="72" t="s">
        <v>94</v>
      </c>
      <c r="RMJ452" s="72" t="s">
        <v>94</v>
      </c>
      <c r="RMK452" s="72" t="s">
        <v>94</v>
      </c>
      <c r="RML452" s="72" t="s">
        <v>94</v>
      </c>
      <c r="RMM452" s="72" t="s">
        <v>94</v>
      </c>
      <c r="RMN452" s="72" t="s">
        <v>94</v>
      </c>
      <c r="RMO452" s="72" t="s">
        <v>94</v>
      </c>
      <c r="RMP452" s="72" t="s">
        <v>94</v>
      </c>
      <c r="RMQ452" s="72" t="s">
        <v>94</v>
      </c>
      <c r="RMR452" s="72" t="s">
        <v>94</v>
      </c>
      <c r="RMS452" s="72" t="s">
        <v>94</v>
      </c>
      <c r="RMT452" s="72" t="s">
        <v>94</v>
      </c>
      <c r="RMU452" s="72" t="s">
        <v>94</v>
      </c>
      <c r="RMV452" s="72" t="s">
        <v>94</v>
      </c>
      <c r="RMW452" s="72" t="s">
        <v>94</v>
      </c>
      <c r="RMX452" s="72" t="s">
        <v>94</v>
      </c>
      <c r="RMY452" s="72" t="s">
        <v>94</v>
      </c>
      <c r="RMZ452" s="72" t="s">
        <v>94</v>
      </c>
      <c r="RNA452" s="72" t="s">
        <v>94</v>
      </c>
      <c r="RNB452" s="72" t="s">
        <v>94</v>
      </c>
      <c r="RNC452" s="72" t="s">
        <v>94</v>
      </c>
      <c r="RND452" s="72" t="s">
        <v>94</v>
      </c>
      <c r="RNE452" s="72" t="s">
        <v>94</v>
      </c>
      <c r="RNF452" s="72" t="s">
        <v>94</v>
      </c>
      <c r="RNG452" s="72" t="s">
        <v>94</v>
      </c>
      <c r="RNH452" s="72" t="s">
        <v>94</v>
      </c>
      <c r="RNI452" s="72" t="s">
        <v>94</v>
      </c>
      <c r="RNJ452" s="72" t="s">
        <v>94</v>
      </c>
      <c r="RNK452" s="72" t="s">
        <v>94</v>
      </c>
      <c r="RNL452" s="72" t="s">
        <v>94</v>
      </c>
      <c r="RNM452" s="72" t="s">
        <v>94</v>
      </c>
      <c r="RNN452" s="72" t="s">
        <v>94</v>
      </c>
      <c r="RNO452" s="72" t="s">
        <v>94</v>
      </c>
      <c r="RNP452" s="72" t="s">
        <v>94</v>
      </c>
      <c r="RNQ452" s="72" t="s">
        <v>94</v>
      </c>
      <c r="RNR452" s="72" t="s">
        <v>94</v>
      </c>
      <c r="RNS452" s="72" t="s">
        <v>94</v>
      </c>
      <c r="RNT452" s="72" t="s">
        <v>94</v>
      </c>
      <c r="RNU452" s="72" t="s">
        <v>94</v>
      </c>
      <c r="RNV452" s="72" t="s">
        <v>94</v>
      </c>
      <c r="RNW452" s="72" t="s">
        <v>94</v>
      </c>
      <c r="RNX452" s="72" t="s">
        <v>94</v>
      </c>
      <c r="RNY452" s="72" t="s">
        <v>94</v>
      </c>
      <c r="RNZ452" s="72" t="s">
        <v>94</v>
      </c>
      <c r="ROA452" s="72" t="s">
        <v>94</v>
      </c>
      <c r="ROB452" s="72" t="s">
        <v>94</v>
      </c>
      <c r="ROC452" s="72" t="s">
        <v>94</v>
      </c>
      <c r="ROD452" s="72" t="s">
        <v>94</v>
      </c>
      <c r="ROE452" s="72" t="s">
        <v>94</v>
      </c>
      <c r="ROF452" s="72" t="s">
        <v>94</v>
      </c>
      <c r="ROG452" s="72" t="s">
        <v>94</v>
      </c>
      <c r="ROH452" s="72" t="s">
        <v>94</v>
      </c>
      <c r="ROI452" s="72" t="s">
        <v>94</v>
      </c>
      <c r="ROJ452" s="72" t="s">
        <v>94</v>
      </c>
      <c r="ROK452" s="72" t="s">
        <v>94</v>
      </c>
      <c r="ROL452" s="72" t="s">
        <v>94</v>
      </c>
      <c r="ROM452" s="72" t="s">
        <v>94</v>
      </c>
      <c r="RON452" s="72" t="s">
        <v>94</v>
      </c>
      <c r="ROO452" s="72" t="s">
        <v>94</v>
      </c>
      <c r="ROP452" s="72" t="s">
        <v>94</v>
      </c>
      <c r="ROQ452" s="72" t="s">
        <v>94</v>
      </c>
      <c r="ROR452" s="72" t="s">
        <v>94</v>
      </c>
      <c r="ROS452" s="72" t="s">
        <v>94</v>
      </c>
      <c r="ROT452" s="72" t="s">
        <v>94</v>
      </c>
      <c r="ROU452" s="72" t="s">
        <v>94</v>
      </c>
      <c r="ROV452" s="72" t="s">
        <v>94</v>
      </c>
      <c r="ROW452" s="72" t="s">
        <v>94</v>
      </c>
      <c r="ROX452" s="72" t="s">
        <v>94</v>
      </c>
      <c r="ROY452" s="72" t="s">
        <v>94</v>
      </c>
      <c r="ROZ452" s="72" t="s">
        <v>94</v>
      </c>
      <c r="RPA452" s="72" t="s">
        <v>94</v>
      </c>
      <c r="RPB452" s="72" t="s">
        <v>94</v>
      </c>
      <c r="RPC452" s="72" t="s">
        <v>94</v>
      </c>
      <c r="RPD452" s="72" t="s">
        <v>94</v>
      </c>
      <c r="RPE452" s="72" t="s">
        <v>94</v>
      </c>
      <c r="RPF452" s="72" t="s">
        <v>94</v>
      </c>
      <c r="RPG452" s="72" t="s">
        <v>94</v>
      </c>
      <c r="RPH452" s="72" t="s">
        <v>94</v>
      </c>
      <c r="RPI452" s="72" t="s">
        <v>94</v>
      </c>
      <c r="RPJ452" s="72" t="s">
        <v>94</v>
      </c>
      <c r="RPK452" s="72" t="s">
        <v>94</v>
      </c>
      <c r="RPL452" s="72" t="s">
        <v>94</v>
      </c>
      <c r="RPM452" s="72" t="s">
        <v>94</v>
      </c>
      <c r="RPN452" s="72" t="s">
        <v>94</v>
      </c>
      <c r="RPO452" s="72" t="s">
        <v>94</v>
      </c>
      <c r="RPP452" s="72" t="s">
        <v>94</v>
      </c>
      <c r="RPQ452" s="72" t="s">
        <v>94</v>
      </c>
      <c r="RPR452" s="72" t="s">
        <v>94</v>
      </c>
      <c r="RPS452" s="72" t="s">
        <v>94</v>
      </c>
      <c r="RPT452" s="72" t="s">
        <v>94</v>
      </c>
      <c r="RPU452" s="72" t="s">
        <v>94</v>
      </c>
      <c r="RPV452" s="72" t="s">
        <v>94</v>
      </c>
      <c r="RPW452" s="72" t="s">
        <v>94</v>
      </c>
      <c r="RPX452" s="72" t="s">
        <v>94</v>
      </c>
      <c r="RPY452" s="72" t="s">
        <v>94</v>
      </c>
      <c r="RPZ452" s="72" t="s">
        <v>94</v>
      </c>
      <c r="RQA452" s="72" t="s">
        <v>94</v>
      </c>
      <c r="RQB452" s="72" t="s">
        <v>94</v>
      </c>
      <c r="RQC452" s="72" t="s">
        <v>94</v>
      </c>
      <c r="RQD452" s="72" t="s">
        <v>94</v>
      </c>
      <c r="RQE452" s="72" t="s">
        <v>94</v>
      </c>
      <c r="RQF452" s="72" t="s">
        <v>94</v>
      </c>
      <c r="RQG452" s="72" t="s">
        <v>94</v>
      </c>
      <c r="RQH452" s="72" t="s">
        <v>94</v>
      </c>
      <c r="RQI452" s="72" t="s">
        <v>94</v>
      </c>
      <c r="RQJ452" s="72" t="s">
        <v>94</v>
      </c>
      <c r="RQK452" s="72" t="s">
        <v>94</v>
      </c>
      <c r="RQL452" s="72" t="s">
        <v>94</v>
      </c>
      <c r="RQM452" s="72" t="s">
        <v>94</v>
      </c>
      <c r="RQN452" s="72" t="s">
        <v>94</v>
      </c>
      <c r="RQO452" s="72" t="s">
        <v>94</v>
      </c>
      <c r="RQP452" s="72" t="s">
        <v>94</v>
      </c>
      <c r="RQQ452" s="72" t="s">
        <v>94</v>
      </c>
      <c r="RQR452" s="72" t="s">
        <v>94</v>
      </c>
      <c r="RQS452" s="72" t="s">
        <v>94</v>
      </c>
      <c r="RQT452" s="72" t="s">
        <v>94</v>
      </c>
      <c r="RQU452" s="72" t="s">
        <v>94</v>
      </c>
      <c r="RQV452" s="72" t="s">
        <v>94</v>
      </c>
      <c r="RQW452" s="72" t="s">
        <v>94</v>
      </c>
      <c r="RQX452" s="72" t="s">
        <v>94</v>
      </c>
      <c r="RQY452" s="72" t="s">
        <v>94</v>
      </c>
      <c r="RQZ452" s="72" t="s">
        <v>94</v>
      </c>
      <c r="RRA452" s="72" t="s">
        <v>94</v>
      </c>
      <c r="RRB452" s="72" t="s">
        <v>94</v>
      </c>
      <c r="RRC452" s="72" t="s">
        <v>94</v>
      </c>
      <c r="RRD452" s="72" t="s">
        <v>94</v>
      </c>
      <c r="RRE452" s="72" t="s">
        <v>94</v>
      </c>
      <c r="RRF452" s="72" t="s">
        <v>94</v>
      </c>
      <c r="RRG452" s="72" t="s">
        <v>94</v>
      </c>
      <c r="RRH452" s="72" t="s">
        <v>94</v>
      </c>
      <c r="RRI452" s="72" t="s">
        <v>94</v>
      </c>
      <c r="RRJ452" s="72" t="s">
        <v>94</v>
      </c>
      <c r="RRK452" s="72" t="s">
        <v>94</v>
      </c>
      <c r="RRL452" s="72" t="s">
        <v>94</v>
      </c>
      <c r="RRM452" s="72" t="s">
        <v>94</v>
      </c>
      <c r="RRN452" s="72" t="s">
        <v>94</v>
      </c>
      <c r="RRO452" s="72" t="s">
        <v>94</v>
      </c>
      <c r="RRP452" s="72" t="s">
        <v>94</v>
      </c>
      <c r="RRQ452" s="72" t="s">
        <v>94</v>
      </c>
      <c r="RRR452" s="72" t="s">
        <v>94</v>
      </c>
      <c r="RRS452" s="72" t="s">
        <v>94</v>
      </c>
      <c r="RRT452" s="72" t="s">
        <v>94</v>
      </c>
      <c r="RRU452" s="72" t="s">
        <v>94</v>
      </c>
      <c r="RRV452" s="72" t="s">
        <v>94</v>
      </c>
      <c r="RRW452" s="72" t="s">
        <v>94</v>
      </c>
      <c r="RRX452" s="72" t="s">
        <v>94</v>
      </c>
      <c r="RRY452" s="72" t="s">
        <v>94</v>
      </c>
      <c r="RRZ452" s="72" t="s">
        <v>94</v>
      </c>
      <c r="RSA452" s="72" t="s">
        <v>94</v>
      </c>
      <c r="RSB452" s="72" t="s">
        <v>94</v>
      </c>
      <c r="RSC452" s="72" t="s">
        <v>94</v>
      </c>
      <c r="RSD452" s="72" t="s">
        <v>94</v>
      </c>
      <c r="RSE452" s="72" t="s">
        <v>94</v>
      </c>
      <c r="RSF452" s="72" t="s">
        <v>94</v>
      </c>
      <c r="RSG452" s="72" t="s">
        <v>94</v>
      </c>
      <c r="RSH452" s="72" t="s">
        <v>94</v>
      </c>
      <c r="RSI452" s="72" t="s">
        <v>94</v>
      </c>
      <c r="RSJ452" s="72" t="s">
        <v>94</v>
      </c>
      <c r="RSK452" s="72" t="s">
        <v>94</v>
      </c>
      <c r="RSL452" s="72" t="s">
        <v>94</v>
      </c>
      <c r="RSM452" s="72" t="s">
        <v>94</v>
      </c>
      <c r="RSN452" s="72" t="s">
        <v>94</v>
      </c>
      <c r="RSO452" s="72" t="s">
        <v>94</v>
      </c>
      <c r="RSP452" s="72" t="s">
        <v>94</v>
      </c>
      <c r="RSQ452" s="72" t="s">
        <v>94</v>
      </c>
      <c r="RSR452" s="72" t="s">
        <v>94</v>
      </c>
      <c r="RSS452" s="72" t="s">
        <v>94</v>
      </c>
      <c r="RST452" s="72" t="s">
        <v>94</v>
      </c>
      <c r="RSU452" s="72" t="s">
        <v>94</v>
      </c>
      <c r="RSV452" s="72" t="s">
        <v>94</v>
      </c>
      <c r="RSW452" s="72" t="s">
        <v>94</v>
      </c>
      <c r="RSX452" s="72" t="s">
        <v>94</v>
      </c>
      <c r="RSY452" s="72" t="s">
        <v>94</v>
      </c>
      <c r="RSZ452" s="72" t="s">
        <v>94</v>
      </c>
      <c r="RTA452" s="72" t="s">
        <v>94</v>
      </c>
      <c r="RTB452" s="72" t="s">
        <v>94</v>
      </c>
      <c r="RTC452" s="72" t="s">
        <v>94</v>
      </c>
      <c r="RTD452" s="72" t="s">
        <v>94</v>
      </c>
      <c r="RTE452" s="72" t="s">
        <v>94</v>
      </c>
      <c r="RTF452" s="72" t="s">
        <v>94</v>
      </c>
      <c r="RTG452" s="72" t="s">
        <v>94</v>
      </c>
      <c r="RTH452" s="72" t="s">
        <v>94</v>
      </c>
      <c r="RTI452" s="72" t="s">
        <v>94</v>
      </c>
      <c r="RTJ452" s="72" t="s">
        <v>94</v>
      </c>
      <c r="RTK452" s="72" t="s">
        <v>94</v>
      </c>
      <c r="RTL452" s="72" t="s">
        <v>94</v>
      </c>
      <c r="RTM452" s="72" t="s">
        <v>94</v>
      </c>
      <c r="RTN452" s="72" t="s">
        <v>94</v>
      </c>
      <c r="RTO452" s="72" t="s">
        <v>94</v>
      </c>
      <c r="RTP452" s="72" t="s">
        <v>94</v>
      </c>
      <c r="RTQ452" s="72" t="s">
        <v>94</v>
      </c>
      <c r="RTR452" s="72" t="s">
        <v>94</v>
      </c>
      <c r="RTS452" s="72" t="s">
        <v>94</v>
      </c>
      <c r="RTT452" s="72" t="s">
        <v>94</v>
      </c>
      <c r="RTU452" s="72" t="s">
        <v>94</v>
      </c>
      <c r="RTV452" s="72" t="s">
        <v>94</v>
      </c>
      <c r="RTW452" s="72" t="s">
        <v>94</v>
      </c>
      <c r="RTX452" s="72" t="s">
        <v>94</v>
      </c>
      <c r="RTY452" s="72" t="s">
        <v>94</v>
      </c>
      <c r="RTZ452" s="72" t="s">
        <v>94</v>
      </c>
      <c r="RUA452" s="72" t="s">
        <v>94</v>
      </c>
      <c r="RUB452" s="72" t="s">
        <v>94</v>
      </c>
      <c r="RUC452" s="72" t="s">
        <v>94</v>
      </c>
      <c r="RUD452" s="72" t="s">
        <v>94</v>
      </c>
      <c r="RUE452" s="72" t="s">
        <v>94</v>
      </c>
      <c r="RUF452" s="72" t="s">
        <v>94</v>
      </c>
      <c r="RUG452" s="72" t="s">
        <v>94</v>
      </c>
      <c r="RUH452" s="72" t="s">
        <v>94</v>
      </c>
      <c r="RUI452" s="72" t="s">
        <v>94</v>
      </c>
      <c r="RUJ452" s="72" t="s">
        <v>94</v>
      </c>
      <c r="RUK452" s="72" t="s">
        <v>94</v>
      </c>
      <c r="RUL452" s="72" t="s">
        <v>94</v>
      </c>
      <c r="RUM452" s="72" t="s">
        <v>94</v>
      </c>
      <c r="RUN452" s="72" t="s">
        <v>94</v>
      </c>
      <c r="RUO452" s="72" t="s">
        <v>94</v>
      </c>
      <c r="RUP452" s="72" t="s">
        <v>94</v>
      </c>
      <c r="RUQ452" s="72" t="s">
        <v>94</v>
      </c>
      <c r="RUR452" s="72" t="s">
        <v>94</v>
      </c>
      <c r="RUS452" s="72" t="s">
        <v>94</v>
      </c>
      <c r="RUT452" s="72" t="s">
        <v>94</v>
      </c>
      <c r="RUU452" s="72" t="s">
        <v>94</v>
      </c>
      <c r="RUV452" s="72" t="s">
        <v>94</v>
      </c>
      <c r="RUW452" s="72" t="s">
        <v>94</v>
      </c>
      <c r="RUX452" s="72" t="s">
        <v>94</v>
      </c>
      <c r="RUY452" s="72" t="s">
        <v>94</v>
      </c>
      <c r="RUZ452" s="72" t="s">
        <v>94</v>
      </c>
      <c r="RVA452" s="72" t="s">
        <v>94</v>
      </c>
      <c r="RVB452" s="72" t="s">
        <v>94</v>
      </c>
      <c r="RVC452" s="72" t="s">
        <v>94</v>
      </c>
      <c r="RVD452" s="72" t="s">
        <v>94</v>
      </c>
      <c r="RVE452" s="72" t="s">
        <v>94</v>
      </c>
      <c r="RVF452" s="72" t="s">
        <v>94</v>
      </c>
      <c r="RVG452" s="72" t="s">
        <v>94</v>
      </c>
      <c r="RVH452" s="72" t="s">
        <v>94</v>
      </c>
      <c r="RVI452" s="72" t="s">
        <v>94</v>
      </c>
      <c r="RVJ452" s="72" t="s">
        <v>94</v>
      </c>
      <c r="RVK452" s="72" t="s">
        <v>94</v>
      </c>
      <c r="RVL452" s="72" t="s">
        <v>94</v>
      </c>
      <c r="RVM452" s="72" t="s">
        <v>94</v>
      </c>
      <c r="RVN452" s="72" t="s">
        <v>94</v>
      </c>
      <c r="RVO452" s="72" t="s">
        <v>94</v>
      </c>
      <c r="RVP452" s="72" t="s">
        <v>94</v>
      </c>
      <c r="RVQ452" s="72" t="s">
        <v>94</v>
      </c>
      <c r="RVR452" s="72" t="s">
        <v>94</v>
      </c>
      <c r="RVS452" s="72" t="s">
        <v>94</v>
      </c>
      <c r="RVT452" s="72" t="s">
        <v>94</v>
      </c>
      <c r="RVU452" s="72" t="s">
        <v>94</v>
      </c>
      <c r="RVV452" s="72" t="s">
        <v>94</v>
      </c>
      <c r="RVW452" s="72" t="s">
        <v>94</v>
      </c>
      <c r="RVX452" s="72" t="s">
        <v>94</v>
      </c>
      <c r="RVY452" s="72" t="s">
        <v>94</v>
      </c>
      <c r="RVZ452" s="72" t="s">
        <v>94</v>
      </c>
      <c r="RWA452" s="72" t="s">
        <v>94</v>
      </c>
      <c r="RWB452" s="72" t="s">
        <v>94</v>
      </c>
      <c r="RWC452" s="72" t="s">
        <v>94</v>
      </c>
      <c r="RWD452" s="72" t="s">
        <v>94</v>
      </c>
      <c r="RWE452" s="72" t="s">
        <v>94</v>
      </c>
      <c r="RWF452" s="72" t="s">
        <v>94</v>
      </c>
      <c r="RWG452" s="72" t="s">
        <v>94</v>
      </c>
      <c r="RWH452" s="72" t="s">
        <v>94</v>
      </c>
      <c r="RWI452" s="72" t="s">
        <v>94</v>
      </c>
      <c r="RWJ452" s="72" t="s">
        <v>94</v>
      </c>
      <c r="RWK452" s="72" t="s">
        <v>94</v>
      </c>
      <c r="RWL452" s="72" t="s">
        <v>94</v>
      </c>
      <c r="RWM452" s="72" t="s">
        <v>94</v>
      </c>
      <c r="RWN452" s="72" t="s">
        <v>94</v>
      </c>
      <c r="RWO452" s="72" t="s">
        <v>94</v>
      </c>
      <c r="RWP452" s="72" t="s">
        <v>94</v>
      </c>
      <c r="RWQ452" s="72" t="s">
        <v>94</v>
      </c>
      <c r="RWR452" s="72" t="s">
        <v>94</v>
      </c>
      <c r="RWS452" s="72" t="s">
        <v>94</v>
      </c>
      <c r="RWT452" s="72" t="s">
        <v>94</v>
      </c>
      <c r="RWU452" s="72" t="s">
        <v>94</v>
      </c>
      <c r="RWV452" s="72" t="s">
        <v>94</v>
      </c>
      <c r="RWW452" s="72" t="s">
        <v>94</v>
      </c>
      <c r="RWX452" s="72" t="s">
        <v>94</v>
      </c>
      <c r="RWY452" s="72" t="s">
        <v>94</v>
      </c>
      <c r="RWZ452" s="72" t="s">
        <v>94</v>
      </c>
      <c r="RXA452" s="72" t="s">
        <v>94</v>
      </c>
      <c r="RXB452" s="72" t="s">
        <v>94</v>
      </c>
      <c r="RXC452" s="72" t="s">
        <v>94</v>
      </c>
      <c r="RXD452" s="72" t="s">
        <v>94</v>
      </c>
      <c r="RXE452" s="72" t="s">
        <v>94</v>
      </c>
      <c r="RXF452" s="72" t="s">
        <v>94</v>
      </c>
      <c r="RXG452" s="72" t="s">
        <v>94</v>
      </c>
      <c r="RXH452" s="72" t="s">
        <v>94</v>
      </c>
      <c r="RXI452" s="72" t="s">
        <v>94</v>
      </c>
      <c r="RXJ452" s="72" t="s">
        <v>94</v>
      </c>
      <c r="RXK452" s="72" t="s">
        <v>94</v>
      </c>
      <c r="RXL452" s="72" t="s">
        <v>94</v>
      </c>
      <c r="RXM452" s="72" t="s">
        <v>94</v>
      </c>
      <c r="RXN452" s="72" t="s">
        <v>94</v>
      </c>
      <c r="RXO452" s="72" t="s">
        <v>94</v>
      </c>
      <c r="RXP452" s="72" t="s">
        <v>94</v>
      </c>
      <c r="RXQ452" s="72" t="s">
        <v>94</v>
      </c>
      <c r="RXR452" s="72" t="s">
        <v>94</v>
      </c>
      <c r="RXS452" s="72" t="s">
        <v>94</v>
      </c>
      <c r="RXT452" s="72" t="s">
        <v>94</v>
      </c>
      <c r="RXU452" s="72" t="s">
        <v>94</v>
      </c>
      <c r="RXV452" s="72" t="s">
        <v>94</v>
      </c>
      <c r="RXW452" s="72" t="s">
        <v>94</v>
      </c>
      <c r="RXX452" s="72" t="s">
        <v>94</v>
      </c>
      <c r="RXY452" s="72" t="s">
        <v>94</v>
      </c>
      <c r="RXZ452" s="72" t="s">
        <v>94</v>
      </c>
      <c r="RYA452" s="72" t="s">
        <v>94</v>
      </c>
      <c r="RYB452" s="72" t="s">
        <v>94</v>
      </c>
      <c r="RYC452" s="72" t="s">
        <v>94</v>
      </c>
      <c r="RYD452" s="72" t="s">
        <v>94</v>
      </c>
      <c r="RYE452" s="72" t="s">
        <v>94</v>
      </c>
      <c r="RYF452" s="72" t="s">
        <v>94</v>
      </c>
      <c r="RYG452" s="72" t="s">
        <v>94</v>
      </c>
      <c r="RYH452" s="72" t="s">
        <v>94</v>
      </c>
      <c r="RYI452" s="72" t="s">
        <v>94</v>
      </c>
      <c r="RYJ452" s="72" t="s">
        <v>94</v>
      </c>
      <c r="RYK452" s="72" t="s">
        <v>94</v>
      </c>
      <c r="RYL452" s="72" t="s">
        <v>94</v>
      </c>
      <c r="RYM452" s="72" t="s">
        <v>94</v>
      </c>
      <c r="RYN452" s="72" t="s">
        <v>94</v>
      </c>
      <c r="RYO452" s="72" t="s">
        <v>94</v>
      </c>
      <c r="RYP452" s="72" t="s">
        <v>94</v>
      </c>
      <c r="RYQ452" s="72" t="s">
        <v>94</v>
      </c>
      <c r="RYR452" s="72" t="s">
        <v>94</v>
      </c>
      <c r="RYS452" s="72" t="s">
        <v>94</v>
      </c>
      <c r="RYT452" s="72" t="s">
        <v>94</v>
      </c>
      <c r="RYU452" s="72" t="s">
        <v>94</v>
      </c>
      <c r="RYV452" s="72" t="s">
        <v>94</v>
      </c>
      <c r="RYW452" s="72" t="s">
        <v>94</v>
      </c>
      <c r="RYX452" s="72" t="s">
        <v>94</v>
      </c>
      <c r="RYY452" s="72" t="s">
        <v>94</v>
      </c>
      <c r="RYZ452" s="72" t="s">
        <v>94</v>
      </c>
      <c r="RZA452" s="72" t="s">
        <v>94</v>
      </c>
      <c r="RZB452" s="72" t="s">
        <v>94</v>
      </c>
      <c r="RZC452" s="72" t="s">
        <v>94</v>
      </c>
      <c r="RZD452" s="72" t="s">
        <v>94</v>
      </c>
      <c r="RZE452" s="72" t="s">
        <v>94</v>
      </c>
      <c r="RZF452" s="72" t="s">
        <v>94</v>
      </c>
      <c r="RZG452" s="72" t="s">
        <v>94</v>
      </c>
      <c r="RZH452" s="72" t="s">
        <v>94</v>
      </c>
      <c r="RZI452" s="72" t="s">
        <v>94</v>
      </c>
      <c r="RZJ452" s="72" t="s">
        <v>94</v>
      </c>
      <c r="RZK452" s="72" t="s">
        <v>94</v>
      </c>
      <c r="RZL452" s="72" t="s">
        <v>94</v>
      </c>
      <c r="RZM452" s="72" t="s">
        <v>94</v>
      </c>
      <c r="RZN452" s="72" t="s">
        <v>94</v>
      </c>
      <c r="RZO452" s="72" t="s">
        <v>94</v>
      </c>
      <c r="RZP452" s="72" t="s">
        <v>94</v>
      </c>
      <c r="RZQ452" s="72" t="s">
        <v>94</v>
      </c>
      <c r="RZR452" s="72" t="s">
        <v>94</v>
      </c>
      <c r="RZS452" s="72" t="s">
        <v>94</v>
      </c>
      <c r="RZT452" s="72" t="s">
        <v>94</v>
      </c>
      <c r="RZU452" s="72" t="s">
        <v>94</v>
      </c>
      <c r="RZV452" s="72" t="s">
        <v>94</v>
      </c>
      <c r="RZW452" s="72" t="s">
        <v>94</v>
      </c>
      <c r="RZX452" s="72" t="s">
        <v>94</v>
      </c>
      <c r="RZY452" s="72" t="s">
        <v>94</v>
      </c>
      <c r="RZZ452" s="72" t="s">
        <v>94</v>
      </c>
      <c r="SAA452" s="72" t="s">
        <v>94</v>
      </c>
      <c r="SAB452" s="72" t="s">
        <v>94</v>
      </c>
      <c r="SAC452" s="72" t="s">
        <v>94</v>
      </c>
      <c r="SAD452" s="72" t="s">
        <v>94</v>
      </c>
      <c r="SAE452" s="72" t="s">
        <v>94</v>
      </c>
      <c r="SAF452" s="72" t="s">
        <v>94</v>
      </c>
      <c r="SAG452" s="72" t="s">
        <v>94</v>
      </c>
      <c r="SAH452" s="72" t="s">
        <v>94</v>
      </c>
      <c r="SAI452" s="72" t="s">
        <v>94</v>
      </c>
      <c r="SAJ452" s="72" t="s">
        <v>94</v>
      </c>
      <c r="SAK452" s="72" t="s">
        <v>94</v>
      </c>
      <c r="SAL452" s="72" t="s">
        <v>94</v>
      </c>
      <c r="SAM452" s="72" t="s">
        <v>94</v>
      </c>
      <c r="SAN452" s="72" t="s">
        <v>94</v>
      </c>
      <c r="SAO452" s="72" t="s">
        <v>94</v>
      </c>
      <c r="SAP452" s="72" t="s">
        <v>94</v>
      </c>
      <c r="SAQ452" s="72" t="s">
        <v>94</v>
      </c>
      <c r="SAR452" s="72" t="s">
        <v>94</v>
      </c>
      <c r="SAS452" s="72" t="s">
        <v>94</v>
      </c>
      <c r="SAT452" s="72" t="s">
        <v>94</v>
      </c>
      <c r="SAU452" s="72" t="s">
        <v>94</v>
      </c>
      <c r="SAV452" s="72" t="s">
        <v>94</v>
      </c>
      <c r="SAW452" s="72" t="s">
        <v>94</v>
      </c>
      <c r="SAX452" s="72" t="s">
        <v>94</v>
      </c>
      <c r="SAY452" s="72" t="s">
        <v>94</v>
      </c>
      <c r="SAZ452" s="72" t="s">
        <v>94</v>
      </c>
      <c r="SBA452" s="72" t="s">
        <v>94</v>
      </c>
      <c r="SBB452" s="72" t="s">
        <v>94</v>
      </c>
      <c r="SBC452" s="72" t="s">
        <v>94</v>
      </c>
      <c r="SBD452" s="72" t="s">
        <v>94</v>
      </c>
      <c r="SBE452" s="72" t="s">
        <v>94</v>
      </c>
      <c r="SBF452" s="72" t="s">
        <v>94</v>
      </c>
      <c r="SBG452" s="72" t="s">
        <v>94</v>
      </c>
      <c r="SBH452" s="72" t="s">
        <v>94</v>
      </c>
      <c r="SBI452" s="72" t="s">
        <v>94</v>
      </c>
      <c r="SBJ452" s="72" t="s">
        <v>94</v>
      </c>
      <c r="SBK452" s="72" t="s">
        <v>94</v>
      </c>
      <c r="SBL452" s="72" t="s">
        <v>94</v>
      </c>
      <c r="SBM452" s="72" t="s">
        <v>94</v>
      </c>
      <c r="SBN452" s="72" t="s">
        <v>94</v>
      </c>
      <c r="SBO452" s="72" t="s">
        <v>94</v>
      </c>
      <c r="SBP452" s="72" t="s">
        <v>94</v>
      </c>
      <c r="SBQ452" s="72" t="s">
        <v>94</v>
      </c>
      <c r="SBR452" s="72" t="s">
        <v>94</v>
      </c>
      <c r="SBS452" s="72" t="s">
        <v>94</v>
      </c>
      <c r="SBT452" s="72" t="s">
        <v>94</v>
      </c>
      <c r="SBU452" s="72" t="s">
        <v>94</v>
      </c>
      <c r="SBV452" s="72" t="s">
        <v>94</v>
      </c>
      <c r="SBW452" s="72" t="s">
        <v>94</v>
      </c>
      <c r="SBX452" s="72" t="s">
        <v>94</v>
      </c>
      <c r="SBY452" s="72" t="s">
        <v>94</v>
      </c>
      <c r="SBZ452" s="72" t="s">
        <v>94</v>
      </c>
      <c r="SCA452" s="72" t="s">
        <v>94</v>
      </c>
      <c r="SCB452" s="72" t="s">
        <v>94</v>
      </c>
      <c r="SCC452" s="72" t="s">
        <v>94</v>
      </c>
      <c r="SCD452" s="72" t="s">
        <v>94</v>
      </c>
      <c r="SCE452" s="72" t="s">
        <v>94</v>
      </c>
      <c r="SCF452" s="72" t="s">
        <v>94</v>
      </c>
      <c r="SCG452" s="72" t="s">
        <v>94</v>
      </c>
      <c r="SCH452" s="72" t="s">
        <v>94</v>
      </c>
      <c r="SCI452" s="72" t="s">
        <v>94</v>
      </c>
      <c r="SCJ452" s="72" t="s">
        <v>94</v>
      </c>
      <c r="SCK452" s="72" t="s">
        <v>94</v>
      </c>
      <c r="SCL452" s="72" t="s">
        <v>94</v>
      </c>
      <c r="SCM452" s="72" t="s">
        <v>94</v>
      </c>
      <c r="SCN452" s="72" t="s">
        <v>94</v>
      </c>
      <c r="SCO452" s="72" t="s">
        <v>94</v>
      </c>
      <c r="SCP452" s="72" t="s">
        <v>94</v>
      </c>
      <c r="SCQ452" s="72" t="s">
        <v>94</v>
      </c>
      <c r="SCR452" s="72" t="s">
        <v>94</v>
      </c>
      <c r="SCS452" s="72" t="s">
        <v>94</v>
      </c>
      <c r="SCT452" s="72" t="s">
        <v>94</v>
      </c>
      <c r="SCU452" s="72" t="s">
        <v>94</v>
      </c>
      <c r="SCV452" s="72" t="s">
        <v>94</v>
      </c>
      <c r="SCW452" s="72" t="s">
        <v>94</v>
      </c>
      <c r="SCX452" s="72" t="s">
        <v>94</v>
      </c>
      <c r="SCY452" s="72" t="s">
        <v>94</v>
      </c>
      <c r="SCZ452" s="72" t="s">
        <v>94</v>
      </c>
      <c r="SDA452" s="72" t="s">
        <v>94</v>
      </c>
      <c r="SDB452" s="72" t="s">
        <v>94</v>
      </c>
      <c r="SDC452" s="72" t="s">
        <v>94</v>
      </c>
      <c r="SDD452" s="72" t="s">
        <v>94</v>
      </c>
      <c r="SDE452" s="72" t="s">
        <v>94</v>
      </c>
      <c r="SDF452" s="72" t="s">
        <v>94</v>
      </c>
      <c r="SDG452" s="72" t="s">
        <v>94</v>
      </c>
      <c r="SDH452" s="72" t="s">
        <v>94</v>
      </c>
      <c r="SDI452" s="72" t="s">
        <v>94</v>
      </c>
      <c r="SDJ452" s="72" t="s">
        <v>94</v>
      </c>
      <c r="SDK452" s="72" t="s">
        <v>94</v>
      </c>
      <c r="SDL452" s="72" t="s">
        <v>94</v>
      </c>
      <c r="SDM452" s="72" t="s">
        <v>94</v>
      </c>
      <c r="SDN452" s="72" t="s">
        <v>94</v>
      </c>
      <c r="SDO452" s="72" t="s">
        <v>94</v>
      </c>
      <c r="SDP452" s="72" t="s">
        <v>94</v>
      </c>
      <c r="SDQ452" s="72" t="s">
        <v>94</v>
      </c>
      <c r="SDR452" s="72" t="s">
        <v>94</v>
      </c>
      <c r="SDS452" s="72" t="s">
        <v>94</v>
      </c>
      <c r="SDT452" s="72" t="s">
        <v>94</v>
      </c>
      <c r="SDU452" s="72" t="s">
        <v>94</v>
      </c>
      <c r="SDV452" s="72" t="s">
        <v>94</v>
      </c>
      <c r="SDW452" s="72" t="s">
        <v>94</v>
      </c>
      <c r="SDX452" s="72" t="s">
        <v>94</v>
      </c>
      <c r="SDY452" s="72" t="s">
        <v>94</v>
      </c>
      <c r="SDZ452" s="72" t="s">
        <v>94</v>
      </c>
      <c r="SEA452" s="72" t="s">
        <v>94</v>
      </c>
      <c r="SEB452" s="72" t="s">
        <v>94</v>
      </c>
      <c r="SEC452" s="72" t="s">
        <v>94</v>
      </c>
      <c r="SED452" s="72" t="s">
        <v>94</v>
      </c>
      <c r="SEE452" s="72" t="s">
        <v>94</v>
      </c>
      <c r="SEF452" s="72" t="s">
        <v>94</v>
      </c>
      <c r="SEG452" s="72" t="s">
        <v>94</v>
      </c>
      <c r="SEH452" s="72" t="s">
        <v>94</v>
      </c>
      <c r="SEI452" s="72" t="s">
        <v>94</v>
      </c>
      <c r="SEJ452" s="72" t="s">
        <v>94</v>
      </c>
      <c r="SEK452" s="72" t="s">
        <v>94</v>
      </c>
      <c r="SEL452" s="72" t="s">
        <v>94</v>
      </c>
      <c r="SEM452" s="72" t="s">
        <v>94</v>
      </c>
      <c r="SEN452" s="72" t="s">
        <v>94</v>
      </c>
      <c r="SEO452" s="72" t="s">
        <v>94</v>
      </c>
      <c r="SEP452" s="72" t="s">
        <v>94</v>
      </c>
      <c r="SEQ452" s="72" t="s">
        <v>94</v>
      </c>
      <c r="SER452" s="72" t="s">
        <v>94</v>
      </c>
      <c r="SES452" s="72" t="s">
        <v>94</v>
      </c>
      <c r="SET452" s="72" t="s">
        <v>94</v>
      </c>
      <c r="SEU452" s="72" t="s">
        <v>94</v>
      </c>
      <c r="SEV452" s="72" t="s">
        <v>94</v>
      </c>
      <c r="SEW452" s="72" t="s">
        <v>94</v>
      </c>
      <c r="SEX452" s="72" t="s">
        <v>94</v>
      </c>
      <c r="SEY452" s="72" t="s">
        <v>94</v>
      </c>
      <c r="SEZ452" s="72" t="s">
        <v>94</v>
      </c>
      <c r="SFA452" s="72" t="s">
        <v>94</v>
      </c>
      <c r="SFB452" s="72" t="s">
        <v>94</v>
      </c>
      <c r="SFC452" s="72" t="s">
        <v>94</v>
      </c>
      <c r="SFD452" s="72" t="s">
        <v>94</v>
      </c>
      <c r="SFE452" s="72" t="s">
        <v>94</v>
      </c>
      <c r="SFF452" s="72" t="s">
        <v>94</v>
      </c>
      <c r="SFG452" s="72" t="s">
        <v>94</v>
      </c>
      <c r="SFH452" s="72" t="s">
        <v>94</v>
      </c>
      <c r="SFI452" s="72" t="s">
        <v>94</v>
      </c>
      <c r="SFJ452" s="72" t="s">
        <v>94</v>
      </c>
      <c r="SFK452" s="72" t="s">
        <v>94</v>
      </c>
      <c r="SFL452" s="72" t="s">
        <v>94</v>
      </c>
      <c r="SFM452" s="72" t="s">
        <v>94</v>
      </c>
      <c r="SFN452" s="72" t="s">
        <v>94</v>
      </c>
      <c r="SFO452" s="72" t="s">
        <v>94</v>
      </c>
      <c r="SFP452" s="72" t="s">
        <v>94</v>
      </c>
      <c r="SFQ452" s="72" t="s">
        <v>94</v>
      </c>
      <c r="SFR452" s="72" t="s">
        <v>94</v>
      </c>
      <c r="SFS452" s="72" t="s">
        <v>94</v>
      </c>
      <c r="SFT452" s="72" t="s">
        <v>94</v>
      </c>
      <c r="SFU452" s="72" t="s">
        <v>94</v>
      </c>
      <c r="SFV452" s="72" t="s">
        <v>94</v>
      </c>
      <c r="SFW452" s="72" t="s">
        <v>94</v>
      </c>
      <c r="SFX452" s="72" t="s">
        <v>94</v>
      </c>
      <c r="SFY452" s="72" t="s">
        <v>94</v>
      </c>
      <c r="SFZ452" s="72" t="s">
        <v>94</v>
      </c>
      <c r="SGA452" s="72" t="s">
        <v>94</v>
      </c>
      <c r="SGB452" s="72" t="s">
        <v>94</v>
      </c>
      <c r="SGC452" s="72" t="s">
        <v>94</v>
      </c>
      <c r="SGD452" s="72" t="s">
        <v>94</v>
      </c>
      <c r="SGE452" s="72" t="s">
        <v>94</v>
      </c>
      <c r="SGF452" s="72" t="s">
        <v>94</v>
      </c>
      <c r="SGG452" s="72" t="s">
        <v>94</v>
      </c>
      <c r="SGH452" s="72" t="s">
        <v>94</v>
      </c>
      <c r="SGI452" s="72" t="s">
        <v>94</v>
      </c>
      <c r="SGJ452" s="72" t="s">
        <v>94</v>
      </c>
      <c r="SGK452" s="72" t="s">
        <v>94</v>
      </c>
      <c r="SGL452" s="72" t="s">
        <v>94</v>
      </c>
      <c r="SGM452" s="72" t="s">
        <v>94</v>
      </c>
      <c r="SGN452" s="72" t="s">
        <v>94</v>
      </c>
      <c r="SGO452" s="72" t="s">
        <v>94</v>
      </c>
      <c r="SGP452" s="72" t="s">
        <v>94</v>
      </c>
      <c r="SGQ452" s="72" t="s">
        <v>94</v>
      </c>
      <c r="SGR452" s="72" t="s">
        <v>94</v>
      </c>
      <c r="SGS452" s="72" t="s">
        <v>94</v>
      </c>
      <c r="SGT452" s="72" t="s">
        <v>94</v>
      </c>
      <c r="SGU452" s="72" t="s">
        <v>94</v>
      </c>
      <c r="SGV452" s="72" t="s">
        <v>94</v>
      </c>
      <c r="SGW452" s="72" t="s">
        <v>94</v>
      </c>
      <c r="SGX452" s="72" t="s">
        <v>94</v>
      </c>
      <c r="SGY452" s="72" t="s">
        <v>94</v>
      </c>
      <c r="SGZ452" s="72" t="s">
        <v>94</v>
      </c>
      <c r="SHA452" s="72" t="s">
        <v>94</v>
      </c>
      <c r="SHB452" s="72" t="s">
        <v>94</v>
      </c>
      <c r="SHC452" s="72" t="s">
        <v>94</v>
      </c>
      <c r="SHD452" s="72" t="s">
        <v>94</v>
      </c>
      <c r="SHE452" s="72" t="s">
        <v>94</v>
      </c>
      <c r="SHF452" s="72" t="s">
        <v>94</v>
      </c>
      <c r="SHG452" s="72" t="s">
        <v>94</v>
      </c>
      <c r="SHH452" s="72" t="s">
        <v>94</v>
      </c>
      <c r="SHI452" s="72" t="s">
        <v>94</v>
      </c>
      <c r="SHJ452" s="72" t="s">
        <v>94</v>
      </c>
      <c r="SHK452" s="72" t="s">
        <v>94</v>
      </c>
      <c r="SHL452" s="72" t="s">
        <v>94</v>
      </c>
      <c r="SHM452" s="72" t="s">
        <v>94</v>
      </c>
      <c r="SHN452" s="72" t="s">
        <v>94</v>
      </c>
      <c r="SHO452" s="72" t="s">
        <v>94</v>
      </c>
      <c r="SHP452" s="72" t="s">
        <v>94</v>
      </c>
      <c r="SHQ452" s="72" t="s">
        <v>94</v>
      </c>
      <c r="SHR452" s="72" t="s">
        <v>94</v>
      </c>
      <c r="SHS452" s="72" t="s">
        <v>94</v>
      </c>
      <c r="SHT452" s="72" t="s">
        <v>94</v>
      </c>
      <c r="SHU452" s="72" t="s">
        <v>94</v>
      </c>
      <c r="SHV452" s="72" t="s">
        <v>94</v>
      </c>
      <c r="SHW452" s="72" t="s">
        <v>94</v>
      </c>
      <c r="SHX452" s="72" t="s">
        <v>94</v>
      </c>
      <c r="SHY452" s="72" t="s">
        <v>94</v>
      </c>
      <c r="SHZ452" s="72" t="s">
        <v>94</v>
      </c>
      <c r="SIA452" s="72" t="s">
        <v>94</v>
      </c>
      <c r="SIB452" s="72" t="s">
        <v>94</v>
      </c>
      <c r="SIC452" s="72" t="s">
        <v>94</v>
      </c>
      <c r="SID452" s="72" t="s">
        <v>94</v>
      </c>
      <c r="SIE452" s="72" t="s">
        <v>94</v>
      </c>
      <c r="SIF452" s="72" t="s">
        <v>94</v>
      </c>
      <c r="SIG452" s="72" t="s">
        <v>94</v>
      </c>
      <c r="SIH452" s="72" t="s">
        <v>94</v>
      </c>
      <c r="SII452" s="72" t="s">
        <v>94</v>
      </c>
      <c r="SIJ452" s="72" t="s">
        <v>94</v>
      </c>
      <c r="SIK452" s="72" t="s">
        <v>94</v>
      </c>
      <c r="SIL452" s="72" t="s">
        <v>94</v>
      </c>
      <c r="SIM452" s="72" t="s">
        <v>94</v>
      </c>
      <c r="SIN452" s="72" t="s">
        <v>94</v>
      </c>
      <c r="SIO452" s="72" t="s">
        <v>94</v>
      </c>
      <c r="SIP452" s="72" t="s">
        <v>94</v>
      </c>
      <c r="SIQ452" s="72" t="s">
        <v>94</v>
      </c>
      <c r="SIR452" s="72" t="s">
        <v>94</v>
      </c>
      <c r="SIS452" s="72" t="s">
        <v>94</v>
      </c>
      <c r="SIT452" s="72" t="s">
        <v>94</v>
      </c>
      <c r="SIU452" s="72" t="s">
        <v>94</v>
      </c>
      <c r="SIV452" s="72" t="s">
        <v>94</v>
      </c>
      <c r="SIW452" s="72" t="s">
        <v>94</v>
      </c>
      <c r="SIX452" s="72" t="s">
        <v>94</v>
      </c>
      <c r="SIY452" s="72" t="s">
        <v>94</v>
      </c>
      <c r="SIZ452" s="72" t="s">
        <v>94</v>
      </c>
      <c r="SJA452" s="72" t="s">
        <v>94</v>
      </c>
      <c r="SJB452" s="72" t="s">
        <v>94</v>
      </c>
      <c r="SJC452" s="72" t="s">
        <v>94</v>
      </c>
      <c r="SJD452" s="72" t="s">
        <v>94</v>
      </c>
      <c r="SJE452" s="72" t="s">
        <v>94</v>
      </c>
      <c r="SJF452" s="72" t="s">
        <v>94</v>
      </c>
      <c r="SJG452" s="72" t="s">
        <v>94</v>
      </c>
      <c r="SJH452" s="72" t="s">
        <v>94</v>
      </c>
      <c r="SJI452" s="72" t="s">
        <v>94</v>
      </c>
      <c r="SJJ452" s="72" t="s">
        <v>94</v>
      </c>
      <c r="SJK452" s="72" t="s">
        <v>94</v>
      </c>
      <c r="SJL452" s="72" t="s">
        <v>94</v>
      </c>
      <c r="SJM452" s="72" t="s">
        <v>94</v>
      </c>
      <c r="SJN452" s="72" t="s">
        <v>94</v>
      </c>
      <c r="SJO452" s="72" t="s">
        <v>94</v>
      </c>
      <c r="SJP452" s="72" t="s">
        <v>94</v>
      </c>
      <c r="SJQ452" s="72" t="s">
        <v>94</v>
      </c>
      <c r="SJR452" s="72" t="s">
        <v>94</v>
      </c>
      <c r="SJS452" s="72" t="s">
        <v>94</v>
      </c>
      <c r="SJT452" s="72" t="s">
        <v>94</v>
      </c>
      <c r="SJU452" s="72" t="s">
        <v>94</v>
      </c>
      <c r="SJV452" s="72" t="s">
        <v>94</v>
      </c>
      <c r="SJW452" s="72" t="s">
        <v>94</v>
      </c>
      <c r="SJX452" s="72" t="s">
        <v>94</v>
      </c>
      <c r="SJY452" s="72" t="s">
        <v>94</v>
      </c>
      <c r="SJZ452" s="72" t="s">
        <v>94</v>
      </c>
      <c r="SKA452" s="72" t="s">
        <v>94</v>
      </c>
      <c r="SKB452" s="72" t="s">
        <v>94</v>
      </c>
      <c r="SKC452" s="72" t="s">
        <v>94</v>
      </c>
      <c r="SKD452" s="72" t="s">
        <v>94</v>
      </c>
      <c r="SKE452" s="72" t="s">
        <v>94</v>
      </c>
      <c r="SKF452" s="72" t="s">
        <v>94</v>
      </c>
      <c r="SKG452" s="72" t="s">
        <v>94</v>
      </c>
      <c r="SKH452" s="72" t="s">
        <v>94</v>
      </c>
      <c r="SKI452" s="72" t="s">
        <v>94</v>
      </c>
      <c r="SKJ452" s="72" t="s">
        <v>94</v>
      </c>
      <c r="SKK452" s="72" t="s">
        <v>94</v>
      </c>
      <c r="SKL452" s="72" t="s">
        <v>94</v>
      </c>
      <c r="SKM452" s="72" t="s">
        <v>94</v>
      </c>
      <c r="SKN452" s="72" t="s">
        <v>94</v>
      </c>
      <c r="SKO452" s="72" t="s">
        <v>94</v>
      </c>
      <c r="SKP452" s="72" t="s">
        <v>94</v>
      </c>
      <c r="SKQ452" s="72" t="s">
        <v>94</v>
      </c>
      <c r="SKR452" s="72" t="s">
        <v>94</v>
      </c>
      <c r="SKS452" s="72" t="s">
        <v>94</v>
      </c>
      <c r="SKT452" s="72" t="s">
        <v>94</v>
      </c>
      <c r="SKU452" s="72" t="s">
        <v>94</v>
      </c>
      <c r="SKV452" s="72" t="s">
        <v>94</v>
      </c>
      <c r="SKW452" s="72" t="s">
        <v>94</v>
      </c>
      <c r="SKX452" s="72" t="s">
        <v>94</v>
      </c>
      <c r="SKY452" s="72" t="s">
        <v>94</v>
      </c>
      <c r="SKZ452" s="72" t="s">
        <v>94</v>
      </c>
      <c r="SLA452" s="72" t="s">
        <v>94</v>
      </c>
      <c r="SLB452" s="72" t="s">
        <v>94</v>
      </c>
      <c r="SLC452" s="72" t="s">
        <v>94</v>
      </c>
      <c r="SLD452" s="72" t="s">
        <v>94</v>
      </c>
      <c r="SLE452" s="72" t="s">
        <v>94</v>
      </c>
      <c r="SLF452" s="72" t="s">
        <v>94</v>
      </c>
      <c r="SLG452" s="72" t="s">
        <v>94</v>
      </c>
      <c r="SLH452" s="72" t="s">
        <v>94</v>
      </c>
      <c r="SLI452" s="72" t="s">
        <v>94</v>
      </c>
      <c r="SLJ452" s="72" t="s">
        <v>94</v>
      </c>
      <c r="SLK452" s="72" t="s">
        <v>94</v>
      </c>
      <c r="SLL452" s="72" t="s">
        <v>94</v>
      </c>
      <c r="SLM452" s="72" t="s">
        <v>94</v>
      </c>
      <c r="SLN452" s="72" t="s">
        <v>94</v>
      </c>
      <c r="SLO452" s="72" t="s">
        <v>94</v>
      </c>
      <c r="SLP452" s="72" t="s">
        <v>94</v>
      </c>
      <c r="SLQ452" s="72" t="s">
        <v>94</v>
      </c>
      <c r="SLR452" s="72" t="s">
        <v>94</v>
      </c>
      <c r="SLS452" s="72" t="s">
        <v>94</v>
      </c>
      <c r="SLT452" s="72" t="s">
        <v>94</v>
      </c>
      <c r="SLU452" s="72" t="s">
        <v>94</v>
      </c>
      <c r="SLV452" s="72" t="s">
        <v>94</v>
      </c>
      <c r="SLW452" s="72" t="s">
        <v>94</v>
      </c>
      <c r="SLX452" s="72" t="s">
        <v>94</v>
      </c>
      <c r="SLY452" s="72" t="s">
        <v>94</v>
      </c>
      <c r="SLZ452" s="72" t="s">
        <v>94</v>
      </c>
      <c r="SMA452" s="72" t="s">
        <v>94</v>
      </c>
      <c r="SMB452" s="72" t="s">
        <v>94</v>
      </c>
      <c r="SMC452" s="72" t="s">
        <v>94</v>
      </c>
      <c r="SMD452" s="72" t="s">
        <v>94</v>
      </c>
      <c r="SME452" s="72" t="s">
        <v>94</v>
      </c>
      <c r="SMF452" s="72" t="s">
        <v>94</v>
      </c>
      <c r="SMG452" s="72" t="s">
        <v>94</v>
      </c>
      <c r="SMH452" s="72" t="s">
        <v>94</v>
      </c>
      <c r="SMI452" s="72" t="s">
        <v>94</v>
      </c>
      <c r="SMJ452" s="72" t="s">
        <v>94</v>
      </c>
      <c r="SMK452" s="72" t="s">
        <v>94</v>
      </c>
      <c r="SML452" s="72" t="s">
        <v>94</v>
      </c>
      <c r="SMM452" s="72" t="s">
        <v>94</v>
      </c>
      <c r="SMN452" s="72" t="s">
        <v>94</v>
      </c>
      <c r="SMO452" s="72" t="s">
        <v>94</v>
      </c>
      <c r="SMP452" s="72" t="s">
        <v>94</v>
      </c>
      <c r="SMQ452" s="72" t="s">
        <v>94</v>
      </c>
      <c r="SMR452" s="72" t="s">
        <v>94</v>
      </c>
      <c r="SMS452" s="72" t="s">
        <v>94</v>
      </c>
      <c r="SMT452" s="72" t="s">
        <v>94</v>
      </c>
      <c r="SMU452" s="72" t="s">
        <v>94</v>
      </c>
      <c r="SMV452" s="72" t="s">
        <v>94</v>
      </c>
      <c r="SMW452" s="72" t="s">
        <v>94</v>
      </c>
      <c r="SMX452" s="72" t="s">
        <v>94</v>
      </c>
      <c r="SMY452" s="72" t="s">
        <v>94</v>
      </c>
      <c r="SMZ452" s="72" t="s">
        <v>94</v>
      </c>
      <c r="SNA452" s="72" t="s">
        <v>94</v>
      </c>
      <c r="SNB452" s="72" t="s">
        <v>94</v>
      </c>
      <c r="SNC452" s="72" t="s">
        <v>94</v>
      </c>
      <c r="SND452" s="72" t="s">
        <v>94</v>
      </c>
      <c r="SNE452" s="72" t="s">
        <v>94</v>
      </c>
      <c r="SNF452" s="72" t="s">
        <v>94</v>
      </c>
      <c r="SNG452" s="72" t="s">
        <v>94</v>
      </c>
      <c r="SNH452" s="72" t="s">
        <v>94</v>
      </c>
      <c r="SNI452" s="72" t="s">
        <v>94</v>
      </c>
      <c r="SNJ452" s="72" t="s">
        <v>94</v>
      </c>
      <c r="SNK452" s="72" t="s">
        <v>94</v>
      </c>
      <c r="SNL452" s="72" t="s">
        <v>94</v>
      </c>
      <c r="SNM452" s="72" t="s">
        <v>94</v>
      </c>
      <c r="SNN452" s="72" t="s">
        <v>94</v>
      </c>
      <c r="SNO452" s="72" t="s">
        <v>94</v>
      </c>
      <c r="SNP452" s="72" t="s">
        <v>94</v>
      </c>
      <c r="SNQ452" s="72" t="s">
        <v>94</v>
      </c>
      <c r="SNR452" s="72" t="s">
        <v>94</v>
      </c>
      <c r="SNS452" s="72" t="s">
        <v>94</v>
      </c>
      <c r="SNT452" s="72" t="s">
        <v>94</v>
      </c>
      <c r="SNU452" s="72" t="s">
        <v>94</v>
      </c>
      <c r="SNV452" s="72" t="s">
        <v>94</v>
      </c>
      <c r="SNW452" s="72" t="s">
        <v>94</v>
      </c>
      <c r="SNX452" s="72" t="s">
        <v>94</v>
      </c>
      <c r="SNY452" s="72" t="s">
        <v>94</v>
      </c>
      <c r="SNZ452" s="72" t="s">
        <v>94</v>
      </c>
      <c r="SOA452" s="72" t="s">
        <v>94</v>
      </c>
      <c r="SOB452" s="72" t="s">
        <v>94</v>
      </c>
      <c r="SOC452" s="72" t="s">
        <v>94</v>
      </c>
      <c r="SOD452" s="72" t="s">
        <v>94</v>
      </c>
      <c r="SOE452" s="72" t="s">
        <v>94</v>
      </c>
      <c r="SOF452" s="72" t="s">
        <v>94</v>
      </c>
      <c r="SOG452" s="72" t="s">
        <v>94</v>
      </c>
      <c r="SOH452" s="72" t="s">
        <v>94</v>
      </c>
      <c r="SOI452" s="72" t="s">
        <v>94</v>
      </c>
      <c r="SOJ452" s="72" t="s">
        <v>94</v>
      </c>
      <c r="SOK452" s="72" t="s">
        <v>94</v>
      </c>
      <c r="SOL452" s="72" t="s">
        <v>94</v>
      </c>
      <c r="SOM452" s="72" t="s">
        <v>94</v>
      </c>
      <c r="SON452" s="72" t="s">
        <v>94</v>
      </c>
      <c r="SOO452" s="72" t="s">
        <v>94</v>
      </c>
      <c r="SOP452" s="72" t="s">
        <v>94</v>
      </c>
      <c r="SOQ452" s="72" t="s">
        <v>94</v>
      </c>
      <c r="SOR452" s="72" t="s">
        <v>94</v>
      </c>
      <c r="SOS452" s="72" t="s">
        <v>94</v>
      </c>
      <c r="SOT452" s="72" t="s">
        <v>94</v>
      </c>
      <c r="SOU452" s="72" t="s">
        <v>94</v>
      </c>
      <c r="SOV452" s="72" t="s">
        <v>94</v>
      </c>
      <c r="SOW452" s="72" t="s">
        <v>94</v>
      </c>
      <c r="SOX452" s="72" t="s">
        <v>94</v>
      </c>
      <c r="SOY452" s="72" t="s">
        <v>94</v>
      </c>
      <c r="SOZ452" s="72" t="s">
        <v>94</v>
      </c>
      <c r="SPA452" s="72" t="s">
        <v>94</v>
      </c>
      <c r="SPB452" s="72" t="s">
        <v>94</v>
      </c>
      <c r="SPC452" s="72" t="s">
        <v>94</v>
      </c>
      <c r="SPD452" s="72" t="s">
        <v>94</v>
      </c>
      <c r="SPE452" s="72" t="s">
        <v>94</v>
      </c>
      <c r="SPF452" s="72" t="s">
        <v>94</v>
      </c>
      <c r="SPG452" s="72" t="s">
        <v>94</v>
      </c>
      <c r="SPH452" s="72" t="s">
        <v>94</v>
      </c>
      <c r="SPI452" s="72" t="s">
        <v>94</v>
      </c>
      <c r="SPJ452" s="72" t="s">
        <v>94</v>
      </c>
      <c r="SPK452" s="72" t="s">
        <v>94</v>
      </c>
      <c r="SPL452" s="72" t="s">
        <v>94</v>
      </c>
      <c r="SPM452" s="72" t="s">
        <v>94</v>
      </c>
      <c r="SPN452" s="72" t="s">
        <v>94</v>
      </c>
      <c r="SPO452" s="72" t="s">
        <v>94</v>
      </c>
      <c r="SPP452" s="72" t="s">
        <v>94</v>
      </c>
      <c r="SPQ452" s="72" t="s">
        <v>94</v>
      </c>
      <c r="SPR452" s="72" t="s">
        <v>94</v>
      </c>
      <c r="SPS452" s="72" t="s">
        <v>94</v>
      </c>
      <c r="SPT452" s="72" t="s">
        <v>94</v>
      </c>
      <c r="SPU452" s="72" t="s">
        <v>94</v>
      </c>
      <c r="SPV452" s="72" t="s">
        <v>94</v>
      </c>
      <c r="SPW452" s="72" t="s">
        <v>94</v>
      </c>
      <c r="SPX452" s="72" t="s">
        <v>94</v>
      </c>
      <c r="SPY452" s="72" t="s">
        <v>94</v>
      </c>
      <c r="SPZ452" s="72" t="s">
        <v>94</v>
      </c>
      <c r="SQA452" s="72" t="s">
        <v>94</v>
      </c>
      <c r="SQB452" s="72" t="s">
        <v>94</v>
      </c>
      <c r="SQC452" s="72" t="s">
        <v>94</v>
      </c>
      <c r="SQD452" s="72" t="s">
        <v>94</v>
      </c>
      <c r="SQE452" s="72" t="s">
        <v>94</v>
      </c>
      <c r="SQF452" s="72" t="s">
        <v>94</v>
      </c>
      <c r="SQG452" s="72" t="s">
        <v>94</v>
      </c>
      <c r="SQH452" s="72" t="s">
        <v>94</v>
      </c>
      <c r="SQI452" s="72" t="s">
        <v>94</v>
      </c>
      <c r="SQJ452" s="72" t="s">
        <v>94</v>
      </c>
      <c r="SQK452" s="72" t="s">
        <v>94</v>
      </c>
      <c r="SQL452" s="72" t="s">
        <v>94</v>
      </c>
      <c r="SQM452" s="72" t="s">
        <v>94</v>
      </c>
      <c r="SQN452" s="72" t="s">
        <v>94</v>
      </c>
      <c r="SQO452" s="72" t="s">
        <v>94</v>
      </c>
      <c r="SQP452" s="72" t="s">
        <v>94</v>
      </c>
      <c r="SQQ452" s="72" t="s">
        <v>94</v>
      </c>
      <c r="SQR452" s="72" t="s">
        <v>94</v>
      </c>
      <c r="SQS452" s="72" t="s">
        <v>94</v>
      </c>
      <c r="SQT452" s="72" t="s">
        <v>94</v>
      </c>
      <c r="SQU452" s="72" t="s">
        <v>94</v>
      </c>
      <c r="SQV452" s="72" t="s">
        <v>94</v>
      </c>
      <c r="SQW452" s="72" t="s">
        <v>94</v>
      </c>
      <c r="SQX452" s="72" t="s">
        <v>94</v>
      </c>
      <c r="SQY452" s="72" t="s">
        <v>94</v>
      </c>
      <c r="SQZ452" s="72" t="s">
        <v>94</v>
      </c>
      <c r="SRA452" s="72" t="s">
        <v>94</v>
      </c>
      <c r="SRB452" s="72" t="s">
        <v>94</v>
      </c>
      <c r="SRC452" s="72" t="s">
        <v>94</v>
      </c>
      <c r="SRD452" s="72" t="s">
        <v>94</v>
      </c>
      <c r="SRE452" s="72" t="s">
        <v>94</v>
      </c>
      <c r="SRF452" s="72" t="s">
        <v>94</v>
      </c>
      <c r="SRG452" s="72" t="s">
        <v>94</v>
      </c>
      <c r="SRH452" s="72" t="s">
        <v>94</v>
      </c>
      <c r="SRI452" s="72" t="s">
        <v>94</v>
      </c>
      <c r="SRJ452" s="72" t="s">
        <v>94</v>
      </c>
      <c r="SRK452" s="72" t="s">
        <v>94</v>
      </c>
      <c r="SRL452" s="72" t="s">
        <v>94</v>
      </c>
      <c r="SRM452" s="72" t="s">
        <v>94</v>
      </c>
      <c r="SRN452" s="72" t="s">
        <v>94</v>
      </c>
      <c r="SRO452" s="72" t="s">
        <v>94</v>
      </c>
      <c r="SRP452" s="72" t="s">
        <v>94</v>
      </c>
      <c r="SRQ452" s="72" t="s">
        <v>94</v>
      </c>
      <c r="SRR452" s="72" t="s">
        <v>94</v>
      </c>
      <c r="SRS452" s="72" t="s">
        <v>94</v>
      </c>
      <c r="SRT452" s="72" t="s">
        <v>94</v>
      </c>
      <c r="SRU452" s="72" t="s">
        <v>94</v>
      </c>
      <c r="SRV452" s="72" t="s">
        <v>94</v>
      </c>
      <c r="SRW452" s="72" t="s">
        <v>94</v>
      </c>
      <c r="SRX452" s="72" t="s">
        <v>94</v>
      </c>
      <c r="SRY452" s="72" t="s">
        <v>94</v>
      </c>
      <c r="SRZ452" s="72" t="s">
        <v>94</v>
      </c>
      <c r="SSA452" s="72" t="s">
        <v>94</v>
      </c>
      <c r="SSB452" s="72" t="s">
        <v>94</v>
      </c>
      <c r="SSC452" s="72" t="s">
        <v>94</v>
      </c>
      <c r="SSD452" s="72" t="s">
        <v>94</v>
      </c>
      <c r="SSE452" s="72" t="s">
        <v>94</v>
      </c>
      <c r="SSF452" s="72" t="s">
        <v>94</v>
      </c>
      <c r="SSG452" s="72" t="s">
        <v>94</v>
      </c>
      <c r="SSH452" s="72" t="s">
        <v>94</v>
      </c>
      <c r="SSI452" s="72" t="s">
        <v>94</v>
      </c>
      <c r="SSJ452" s="72" t="s">
        <v>94</v>
      </c>
      <c r="SSK452" s="72" t="s">
        <v>94</v>
      </c>
      <c r="SSL452" s="72" t="s">
        <v>94</v>
      </c>
      <c r="SSM452" s="72" t="s">
        <v>94</v>
      </c>
      <c r="SSN452" s="72" t="s">
        <v>94</v>
      </c>
      <c r="SSO452" s="72" t="s">
        <v>94</v>
      </c>
      <c r="SSP452" s="72" t="s">
        <v>94</v>
      </c>
      <c r="SSQ452" s="72" t="s">
        <v>94</v>
      </c>
      <c r="SSR452" s="72" t="s">
        <v>94</v>
      </c>
      <c r="SSS452" s="72" t="s">
        <v>94</v>
      </c>
      <c r="SST452" s="72" t="s">
        <v>94</v>
      </c>
      <c r="SSU452" s="72" t="s">
        <v>94</v>
      </c>
      <c r="SSV452" s="72" t="s">
        <v>94</v>
      </c>
      <c r="SSW452" s="72" t="s">
        <v>94</v>
      </c>
      <c r="SSX452" s="72" t="s">
        <v>94</v>
      </c>
      <c r="SSY452" s="72" t="s">
        <v>94</v>
      </c>
      <c r="SSZ452" s="72" t="s">
        <v>94</v>
      </c>
      <c r="STA452" s="72" t="s">
        <v>94</v>
      </c>
      <c r="STB452" s="72" t="s">
        <v>94</v>
      </c>
      <c r="STC452" s="72" t="s">
        <v>94</v>
      </c>
      <c r="STD452" s="72" t="s">
        <v>94</v>
      </c>
      <c r="STE452" s="72" t="s">
        <v>94</v>
      </c>
      <c r="STF452" s="72" t="s">
        <v>94</v>
      </c>
      <c r="STG452" s="72" t="s">
        <v>94</v>
      </c>
      <c r="STH452" s="72" t="s">
        <v>94</v>
      </c>
      <c r="STI452" s="72" t="s">
        <v>94</v>
      </c>
      <c r="STJ452" s="72" t="s">
        <v>94</v>
      </c>
      <c r="STK452" s="72" t="s">
        <v>94</v>
      </c>
      <c r="STL452" s="72" t="s">
        <v>94</v>
      </c>
      <c r="STM452" s="72" t="s">
        <v>94</v>
      </c>
      <c r="STN452" s="72" t="s">
        <v>94</v>
      </c>
      <c r="STO452" s="72" t="s">
        <v>94</v>
      </c>
      <c r="STP452" s="72" t="s">
        <v>94</v>
      </c>
      <c r="STQ452" s="72" t="s">
        <v>94</v>
      </c>
      <c r="STR452" s="72" t="s">
        <v>94</v>
      </c>
      <c r="STS452" s="72" t="s">
        <v>94</v>
      </c>
      <c r="STT452" s="72" t="s">
        <v>94</v>
      </c>
      <c r="STU452" s="72" t="s">
        <v>94</v>
      </c>
      <c r="STV452" s="72" t="s">
        <v>94</v>
      </c>
      <c r="STW452" s="72" t="s">
        <v>94</v>
      </c>
      <c r="STX452" s="72" t="s">
        <v>94</v>
      </c>
      <c r="STY452" s="72" t="s">
        <v>94</v>
      </c>
      <c r="STZ452" s="72" t="s">
        <v>94</v>
      </c>
      <c r="SUA452" s="72" t="s">
        <v>94</v>
      </c>
      <c r="SUB452" s="72" t="s">
        <v>94</v>
      </c>
      <c r="SUC452" s="72" t="s">
        <v>94</v>
      </c>
      <c r="SUD452" s="72" t="s">
        <v>94</v>
      </c>
      <c r="SUE452" s="72" t="s">
        <v>94</v>
      </c>
      <c r="SUF452" s="72" t="s">
        <v>94</v>
      </c>
      <c r="SUG452" s="72" t="s">
        <v>94</v>
      </c>
      <c r="SUH452" s="72" t="s">
        <v>94</v>
      </c>
      <c r="SUI452" s="72" t="s">
        <v>94</v>
      </c>
      <c r="SUJ452" s="72" t="s">
        <v>94</v>
      </c>
      <c r="SUK452" s="72" t="s">
        <v>94</v>
      </c>
      <c r="SUL452" s="72" t="s">
        <v>94</v>
      </c>
      <c r="SUM452" s="72" t="s">
        <v>94</v>
      </c>
      <c r="SUN452" s="72" t="s">
        <v>94</v>
      </c>
      <c r="SUO452" s="72" t="s">
        <v>94</v>
      </c>
      <c r="SUP452" s="72" t="s">
        <v>94</v>
      </c>
      <c r="SUQ452" s="72" t="s">
        <v>94</v>
      </c>
      <c r="SUR452" s="72" t="s">
        <v>94</v>
      </c>
      <c r="SUS452" s="72" t="s">
        <v>94</v>
      </c>
      <c r="SUT452" s="72" t="s">
        <v>94</v>
      </c>
      <c r="SUU452" s="72" t="s">
        <v>94</v>
      </c>
      <c r="SUV452" s="72" t="s">
        <v>94</v>
      </c>
      <c r="SUW452" s="72" t="s">
        <v>94</v>
      </c>
      <c r="SUX452" s="72" t="s">
        <v>94</v>
      </c>
      <c r="SUY452" s="72" t="s">
        <v>94</v>
      </c>
      <c r="SUZ452" s="72" t="s">
        <v>94</v>
      </c>
      <c r="SVA452" s="72" t="s">
        <v>94</v>
      </c>
      <c r="SVB452" s="72" t="s">
        <v>94</v>
      </c>
      <c r="SVC452" s="72" t="s">
        <v>94</v>
      </c>
      <c r="SVD452" s="72" t="s">
        <v>94</v>
      </c>
      <c r="SVE452" s="72" t="s">
        <v>94</v>
      </c>
      <c r="SVF452" s="72" t="s">
        <v>94</v>
      </c>
      <c r="SVG452" s="72" t="s">
        <v>94</v>
      </c>
      <c r="SVH452" s="72" t="s">
        <v>94</v>
      </c>
      <c r="SVI452" s="72" t="s">
        <v>94</v>
      </c>
      <c r="SVJ452" s="72" t="s">
        <v>94</v>
      </c>
      <c r="SVK452" s="72" t="s">
        <v>94</v>
      </c>
      <c r="SVL452" s="72" t="s">
        <v>94</v>
      </c>
      <c r="SVM452" s="72" t="s">
        <v>94</v>
      </c>
      <c r="SVN452" s="72" t="s">
        <v>94</v>
      </c>
      <c r="SVO452" s="72" t="s">
        <v>94</v>
      </c>
      <c r="SVP452" s="72" t="s">
        <v>94</v>
      </c>
      <c r="SVQ452" s="72" t="s">
        <v>94</v>
      </c>
      <c r="SVR452" s="72" t="s">
        <v>94</v>
      </c>
      <c r="SVS452" s="72" t="s">
        <v>94</v>
      </c>
      <c r="SVT452" s="72" t="s">
        <v>94</v>
      </c>
      <c r="SVU452" s="72" t="s">
        <v>94</v>
      </c>
      <c r="SVV452" s="72" t="s">
        <v>94</v>
      </c>
      <c r="SVW452" s="72" t="s">
        <v>94</v>
      </c>
      <c r="SVX452" s="72" t="s">
        <v>94</v>
      </c>
      <c r="SVY452" s="72" t="s">
        <v>94</v>
      </c>
      <c r="SVZ452" s="72" t="s">
        <v>94</v>
      </c>
      <c r="SWA452" s="72" t="s">
        <v>94</v>
      </c>
      <c r="SWB452" s="72" t="s">
        <v>94</v>
      </c>
      <c r="SWC452" s="72" t="s">
        <v>94</v>
      </c>
      <c r="SWD452" s="72" t="s">
        <v>94</v>
      </c>
      <c r="SWE452" s="72" t="s">
        <v>94</v>
      </c>
      <c r="SWF452" s="72" t="s">
        <v>94</v>
      </c>
      <c r="SWG452" s="72" t="s">
        <v>94</v>
      </c>
      <c r="SWH452" s="72" t="s">
        <v>94</v>
      </c>
      <c r="SWI452" s="72" t="s">
        <v>94</v>
      </c>
      <c r="SWJ452" s="72" t="s">
        <v>94</v>
      </c>
      <c r="SWK452" s="72" t="s">
        <v>94</v>
      </c>
      <c r="SWL452" s="72" t="s">
        <v>94</v>
      </c>
      <c r="SWM452" s="72" t="s">
        <v>94</v>
      </c>
      <c r="SWN452" s="72" t="s">
        <v>94</v>
      </c>
      <c r="SWO452" s="72" t="s">
        <v>94</v>
      </c>
      <c r="SWP452" s="72" t="s">
        <v>94</v>
      </c>
      <c r="SWQ452" s="72" t="s">
        <v>94</v>
      </c>
      <c r="SWR452" s="72" t="s">
        <v>94</v>
      </c>
      <c r="SWS452" s="72" t="s">
        <v>94</v>
      </c>
      <c r="SWT452" s="72" t="s">
        <v>94</v>
      </c>
      <c r="SWU452" s="72" t="s">
        <v>94</v>
      </c>
      <c r="SWV452" s="72" t="s">
        <v>94</v>
      </c>
      <c r="SWW452" s="72" t="s">
        <v>94</v>
      </c>
      <c r="SWX452" s="72" t="s">
        <v>94</v>
      </c>
      <c r="SWY452" s="72" t="s">
        <v>94</v>
      </c>
      <c r="SWZ452" s="72" t="s">
        <v>94</v>
      </c>
      <c r="SXA452" s="72" t="s">
        <v>94</v>
      </c>
      <c r="SXB452" s="72" t="s">
        <v>94</v>
      </c>
      <c r="SXC452" s="72" t="s">
        <v>94</v>
      </c>
      <c r="SXD452" s="72" t="s">
        <v>94</v>
      </c>
      <c r="SXE452" s="72" t="s">
        <v>94</v>
      </c>
      <c r="SXF452" s="72" t="s">
        <v>94</v>
      </c>
      <c r="SXG452" s="72" t="s">
        <v>94</v>
      </c>
      <c r="SXH452" s="72" t="s">
        <v>94</v>
      </c>
      <c r="SXI452" s="72" t="s">
        <v>94</v>
      </c>
      <c r="SXJ452" s="72" t="s">
        <v>94</v>
      </c>
      <c r="SXK452" s="72" t="s">
        <v>94</v>
      </c>
      <c r="SXL452" s="72" t="s">
        <v>94</v>
      </c>
      <c r="SXM452" s="72" t="s">
        <v>94</v>
      </c>
      <c r="SXN452" s="72" t="s">
        <v>94</v>
      </c>
      <c r="SXO452" s="72" t="s">
        <v>94</v>
      </c>
      <c r="SXP452" s="72" t="s">
        <v>94</v>
      </c>
      <c r="SXQ452" s="72" t="s">
        <v>94</v>
      </c>
      <c r="SXR452" s="72" t="s">
        <v>94</v>
      </c>
      <c r="SXS452" s="72" t="s">
        <v>94</v>
      </c>
      <c r="SXT452" s="72" t="s">
        <v>94</v>
      </c>
      <c r="SXU452" s="72" t="s">
        <v>94</v>
      </c>
      <c r="SXV452" s="72" t="s">
        <v>94</v>
      </c>
      <c r="SXW452" s="72" t="s">
        <v>94</v>
      </c>
      <c r="SXX452" s="72" t="s">
        <v>94</v>
      </c>
      <c r="SXY452" s="72" t="s">
        <v>94</v>
      </c>
      <c r="SXZ452" s="72" t="s">
        <v>94</v>
      </c>
      <c r="SYA452" s="72" t="s">
        <v>94</v>
      </c>
      <c r="SYB452" s="72" t="s">
        <v>94</v>
      </c>
      <c r="SYC452" s="72" t="s">
        <v>94</v>
      </c>
      <c r="SYD452" s="72" t="s">
        <v>94</v>
      </c>
      <c r="SYE452" s="72" t="s">
        <v>94</v>
      </c>
      <c r="SYF452" s="72" t="s">
        <v>94</v>
      </c>
      <c r="SYG452" s="72" t="s">
        <v>94</v>
      </c>
      <c r="SYH452" s="72" t="s">
        <v>94</v>
      </c>
      <c r="SYI452" s="72" t="s">
        <v>94</v>
      </c>
      <c r="SYJ452" s="72" t="s">
        <v>94</v>
      </c>
      <c r="SYK452" s="72" t="s">
        <v>94</v>
      </c>
      <c r="SYL452" s="72" t="s">
        <v>94</v>
      </c>
      <c r="SYM452" s="72" t="s">
        <v>94</v>
      </c>
      <c r="SYN452" s="72" t="s">
        <v>94</v>
      </c>
      <c r="SYO452" s="72" t="s">
        <v>94</v>
      </c>
      <c r="SYP452" s="72" t="s">
        <v>94</v>
      </c>
      <c r="SYQ452" s="72" t="s">
        <v>94</v>
      </c>
      <c r="SYR452" s="72" t="s">
        <v>94</v>
      </c>
      <c r="SYS452" s="72" t="s">
        <v>94</v>
      </c>
      <c r="SYT452" s="72" t="s">
        <v>94</v>
      </c>
      <c r="SYU452" s="72" t="s">
        <v>94</v>
      </c>
      <c r="SYV452" s="72" t="s">
        <v>94</v>
      </c>
      <c r="SYW452" s="72" t="s">
        <v>94</v>
      </c>
      <c r="SYX452" s="72" t="s">
        <v>94</v>
      </c>
      <c r="SYY452" s="72" t="s">
        <v>94</v>
      </c>
      <c r="SYZ452" s="72" t="s">
        <v>94</v>
      </c>
      <c r="SZA452" s="72" t="s">
        <v>94</v>
      </c>
      <c r="SZB452" s="72" t="s">
        <v>94</v>
      </c>
      <c r="SZC452" s="72" t="s">
        <v>94</v>
      </c>
      <c r="SZD452" s="72" t="s">
        <v>94</v>
      </c>
      <c r="SZE452" s="72" t="s">
        <v>94</v>
      </c>
      <c r="SZF452" s="72" t="s">
        <v>94</v>
      </c>
      <c r="SZG452" s="72" t="s">
        <v>94</v>
      </c>
      <c r="SZH452" s="72" t="s">
        <v>94</v>
      </c>
      <c r="SZI452" s="72" t="s">
        <v>94</v>
      </c>
      <c r="SZJ452" s="72" t="s">
        <v>94</v>
      </c>
      <c r="SZK452" s="72" t="s">
        <v>94</v>
      </c>
      <c r="SZL452" s="72" t="s">
        <v>94</v>
      </c>
      <c r="SZM452" s="72" t="s">
        <v>94</v>
      </c>
      <c r="SZN452" s="72" t="s">
        <v>94</v>
      </c>
      <c r="SZO452" s="72" t="s">
        <v>94</v>
      </c>
      <c r="SZP452" s="72" t="s">
        <v>94</v>
      </c>
      <c r="SZQ452" s="72" t="s">
        <v>94</v>
      </c>
      <c r="SZR452" s="72" t="s">
        <v>94</v>
      </c>
      <c r="SZS452" s="72" t="s">
        <v>94</v>
      </c>
      <c r="SZT452" s="72" t="s">
        <v>94</v>
      </c>
      <c r="SZU452" s="72" t="s">
        <v>94</v>
      </c>
      <c r="SZV452" s="72" t="s">
        <v>94</v>
      </c>
      <c r="SZW452" s="72" t="s">
        <v>94</v>
      </c>
      <c r="SZX452" s="72" t="s">
        <v>94</v>
      </c>
      <c r="SZY452" s="72" t="s">
        <v>94</v>
      </c>
      <c r="SZZ452" s="72" t="s">
        <v>94</v>
      </c>
      <c r="TAA452" s="72" t="s">
        <v>94</v>
      </c>
      <c r="TAB452" s="72" t="s">
        <v>94</v>
      </c>
      <c r="TAC452" s="72" t="s">
        <v>94</v>
      </c>
      <c r="TAD452" s="72" t="s">
        <v>94</v>
      </c>
      <c r="TAE452" s="72" t="s">
        <v>94</v>
      </c>
      <c r="TAF452" s="72" t="s">
        <v>94</v>
      </c>
      <c r="TAG452" s="72" t="s">
        <v>94</v>
      </c>
      <c r="TAH452" s="72" t="s">
        <v>94</v>
      </c>
      <c r="TAI452" s="72" t="s">
        <v>94</v>
      </c>
      <c r="TAJ452" s="72" t="s">
        <v>94</v>
      </c>
      <c r="TAK452" s="72" t="s">
        <v>94</v>
      </c>
      <c r="TAL452" s="72" t="s">
        <v>94</v>
      </c>
      <c r="TAM452" s="72" t="s">
        <v>94</v>
      </c>
      <c r="TAN452" s="72" t="s">
        <v>94</v>
      </c>
      <c r="TAO452" s="72" t="s">
        <v>94</v>
      </c>
      <c r="TAP452" s="72" t="s">
        <v>94</v>
      </c>
      <c r="TAQ452" s="72" t="s">
        <v>94</v>
      </c>
      <c r="TAR452" s="72" t="s">
        <v>94</v>
      </c>
      <c r="TAS452" s="72" t="s">
        <v>94</v>
      </c>
      <c r="TAT452" s="72" t="s">
        <v>94</v>
      </c>
      <c r="TAU452" s="72" t="s">
        <v>94</v>
      </c>
      <c r="TAV452" s="72" t="s">
        <v>94</v>
      </c>
      <c r="TAW452" s="72" t="s">
        <v>94</v>
      </c>
      <c r="TAX452" s="72" t="s">
        <v>94</v>
      </c>
      <c r="TAY452" s="72" t="s">
        <v>94</v>
      </c>
      <c r="TAZ452" s="72" t="s">
        <v>94</v>
      </c>
      <c r="TBA452" s="72" t="s">
        <v>94</v>
      </c>
      <c r="TBB452" s="72" t="s">
        <v>94</v>
      </c>
      <c r="TBC452" s="72" t="s">
        <v>94</v>
      </c>
      <c r="TBD452" s="72" t="s">
        <v>94</v>
      </c>
      <c r="TBE452" s="72" t="s">
        <v>94</v>
      </c>
      <c r="TBF452" s="72" t="s">
        <v>94</v>
      </c>
      <c r="TBG452" s="72" t="s">
        <v>94</v>
      </c>
      <c r="TBH452" s="72" t="s">
        <v>94</v>
      </c>
      <c r="TBI452" s="72" t="s">
        <v>94</v>
      </c>
      <c r="TBJ452" s="72" t="s">
        <v>94</v>
      </c>
      <c r="TBK452" s="72" t="s">
        <v>94</v>
      </c>
      <c r="TBL452" s="72" t="s">
        <v>94</v>
      </c>
      <c r="TBM452" s="72" t="s">
        <v>94</v>
      </c>
      <c r="TBN452" s="72" t="s">
        <v>94</v>
      </c>
      <c r="TBO452" s="72" t="s">
        <v>94</v>
      </c>
      <c r="TBP452" s="72" t="s">
        <v>94</v>
      </c>
      <c r="TBQ452" s="72" t="s">
        <v>94</v>
      </c>
      <c r="TBR452" s="72" t="s">
        <v>94</v>
      </c>
      <c r="TBS452" s="72" t="s">
        <v>94</v>
      </c>
      <c r="TBT452" s="72" t="s">
        <v>94</v>
      </c>
      <c r="TBU452" s="72" t="s">
        <v>94</v>
      </c>
      <c r="TBV452" s="72" t="s">
        <v>94</v>
      </c>
      <c r="TBW452" s="72" t="s">
        <v>94</v>
      </c>
      <c r="TBX452" s="72" t="s">
        <v>94</v>
      </c>
      <c r="TBY452" s="72" t="s">
        <v>94</v>
      </c>
      <c r="TBZ452" s="72" t="s">
        <v>94</v>
      </c>
      <c r="TCA452" s="72" t="s">
        <v>94</v>
      </c>
      <c r="TCB452" s="72" t="s">
        <v>94</v>
      </c>
      <c r="TCC452" s="72" t="s">
        <v>94</v>
      </c>
      <c r="TCD452" s="72" t="s">
        <v>94</v>
      </c>
      <c r="TCE452" s="72" t="s">
        <v>94</v>
      </c>
      <c r="TCF452" s="72" t="s">
        <v>94</v>
      </c>
      <c r="TCG452" s="72" t="s">
        <v>94</v>
      </c>
      <c r="TCH452" s="72" t="s">
        <v>94</v>
      </c>
      <c r="TCI452" s="72" t="s">
        <v>94</v>
      </c>
      <c r="TCJ452" s="72" t="s">
        <v>94</v>
      </c>
      <c r="TCK452" s="72" t="s">
        <v>94</v>
      </c>
      <c r="TCL452" s="72" t="s">
        <v>94</v>
      </c>
      <c r="TCM452" s="72" t="s">
        <v>94</v>
      </c>
      <c r="TCN452" s="72" t="s">
        <v>94</v>
      </c>
      <c r="TCO452" s="72" t="s">
        <v>94</v>
      </c>
      <c r="TCP452" s="72" t="s">
        <v>94</v>
      </c>
      <c r="TCQ452" s="72" t="s">
        <v>94</v>
      </c>
      <c r="TCR452" s="72" t="s">
        <v>94</v>
      </c>
      <c r="TCS452" s="72" t="s">
        <v>94</v>
      </c>
      <c r="TCT452" s="72" t="s">
        <v>94</v>
      </c>
      <c r="TCU452" s="72" t="s">
        <v>94</v>
      </c>
      <c r="TCV452" s="72" t="s">
        <v>94</v>
      </c>
      <c r="TCW452" s="72" t="s">
        <v>94</v>
      </c>
      <c r="TCX452" s="72" t="s">
        <v>94</v>
      </c>
      <c r="TCY452" s="72" t="s">
        <v>94</v>
      </c>
      <c r="TCZ452" s="72" t="s">
        <v>94</v>
      </c>
      <c r="TDA452" s="72" t="s">
        <v>94</v>
      </c>
      <c r="TDB452" s="72" t="s">
        <v>94</v>
      </c>
      <c r="TDC452" s="72" t="s">
        <v>94</v>
      </c>
      <c r="TDD452" s="72" t="s">
        <v>94</v>
      </c>
      <c r="TDE452" s="72" t="s">
        <v>94</v>
      </c>
      <c r="TDF452" s="72" t="s">
        <v>94</v>
      </c>
      <c r="TDG452" s="72" t="s">
        <v>94</v>
      </c>
      <c r="TDH452" s="72" t="s">
        <v>94</v>
      </c>
      <c r="TDI452" s="72" t="s">
        <v>94</v>
      </c>
      <c r="TDJ452" s="72" t="s">
        <v>94</v>
      </c>
      <c r="TDK452" s="72" t="s">
        <v>94</v>
      </c>
      <c r="TDL452" s="72" t="s">
        <v>94</v>
      </c>
      <c r="TDM452" s="72" t="s">
        <v>94</v>
      </c>
      <c r="TDN452" s="72" t="s">
        <v>94</v>
      </c>
      <c r="TDO452" s="72" t="s">
        <v>94</v>
      </c>
      <c r="TDP452" s="72" t="s">
        <v>94</v>
      </c>
      <c r="TDQ452" s="72" t="s">
        <v>94</v>
      </c>
      <c r="TDR452" s="72" t="s">
        <v>94</v>
      </c>
      <c r="TDS452" s="72" t="s">
        <v>94</v>
      </c>
      <c r="TDT452" s="72" t="s">
        <v>94</v>
      </c>
      <c r="TDU452" s="72" t="s">
        <v>94</v>
      </c>
      <c r="TDV452" s="72" t="s">
        <v>94</v>
      </c>
      <c r="TDW452" s="72" t="s">
        <v>94</v>
      </c>
      <c r="TDX452" s="72" t="s">
        <v>94</v>
      </c>
      <c r="TDY452" s="72" t="s">
        <v>94</v>
      </c>
      <c r="TDZ452" s="72" t="s">
        <v>94</v>
      </c>
      <c r="TEA452" s="72" t="s">
        <v>94</v>
      </c>
      <c r="TEB452" s="72" t="s">
        <v>94</v>
      </c>
      <c r="TEC452" s="72" t="s">
        <v>94</v>
      </c>
      <c r="TED452" s="72" t="s">
        <v>94</v>
      </c>
      <c r="TEE452" s="72" t="s">
        <v>94</v>
      </c>
      <c r="TEF452" s="72" t="s">
        <v>94</v>
      </c>
      <c r="TEG452" s="72" t="s">
        <v>94</v>
      </c>
      <c r="TEH452" s="72" t="s">
        <v>94</v>
      </c>
      <c r="TEI452" s="72" t="s">
        <v>94</v>
      </c>
      <c r="TEJ452" s="72" t="s">
        <v>94</v>
      </c>
      <c r="TEK452" s="72" t="s">
        <v>94</v>
      </c>
      <c r="TEL452" s="72" t="s">
        <v>94</v>
      </c>
      <c r="TEM452" s="72" t="s">
        <v>94</v>
      </c>
      <c r="TEN452" s="72" t="s">
        <v>94</v>
      </c>
      <c r="TEO452" s="72" t="s">
        <v>94</v>
      </c>
      <c r="TEP452" s="72" t="s">
        <v>94</v>
      </c>
      <c r="TEQ452" s="72" t="s">
        <v>94</v>
      </c>
      <c r="TER452" s="72" t="s">
        <v>94</v>
      </c>
      <c r="TES452" s="72" t="s">
        <v>94</v>
      </c>
      <c r="TET452" s="72" t="s">
        <v>94</v>
      </c>
      <c r="TEU452" s="72" t="s">
        <v>94</v>
      </c>
      <c r="TEV452" s="72" t="s">
        <v>94</v>
      </c>
      <c r="TEW452" s="72" t="s">
        <v>94</v>
      </c>
      <c r="TEX452" s="72" t="s">
        <v>94</v>
      </c>
      <c r="TEY452" s="72" t="s">
        <v>94</v>
      </c>
      <c r="TEZ452" s="72" t="s">
        <v>94</v>
      </c>
      <c r="TFA452" s="72" t="s">
        <v>94</v>
      </c>
      <c r="TFB452" s="72" t="s">
        <v>94</v>
      </c>
      <c r="TFC452" s="72" t="s">
        <v>94</v>
      </c>
      <c r="TFD452" s="72" t="s">
        <v>94</v>
      </c>
      <c r="TFE452" s="72" t="s">
        <v>94</v>
      </c>
      <c r="TFF452" s="72" t="s">
        <v>94</v>
      </c>
      <c r="TFG452" s="72" t="s">
        <v>94</v>
      </c>
      <c r="TFH452" s="72" t="s">
        <v>94</v>
      </c>
      <c r="TFI452" s="72" t="s">
        <v>94</v>
      </c>
      <c r="TFJ452" s="72" t="s">
        <v>94</v>
      </c>
      <c r="TFK452" s="72" t="s">
        <v>94</v>
      </c>
      <c r="TFL452" s="72" t="s">
        <v>94</v>
      </c>
      <c r="TFM452" s="72" t="s">
        <v>94</v>
      </c>
      <c r="TFN452" s="72" t="s">
        <v>94</v>
      </c>
      <c r="TFO452" s="72" t="s">
        <v>94</v>
      </c>
      <c r="TFP452" s="72" t="s">
        <v>94</v>
      </c>
      <c r="TFQ452" s="72" t="s">
        <v>94</v>
      </c>
      <c r="TFR452" s="72" t="s">
        <v>94</v>
      </c>
      <c r="TFS452" s="72" t="s">
        <v>94</v>
      </c>
      <c r="TFT452" s="72" t="s">
        <v>94</v>
      </c>
      <c r="TFU452" s="72" t="s">
        <v>94</v>
      </c>
      <c r="TFV452" s="72" t="s">
        <v>94</v>
      </c>
      <c r="TFW452" s="72" t="s">
        <v>94</v>
      </c>
      <c r="TFX452" s="72" t="s">
        <v>94</v>
      </c>
      <c r="TFY452" s="72" t="s">
        <v>94</v>
      </c>
      <c r="TFZ452" s="72" t="s">
        <v>94</v>
      </c>
      <c r="TGA452" s="72" t="s">
        <v>94</v>
      </c>
      <c r="TGB452" s="72" t="s">
        <v>94</v>
      </c>
      <c r="TGC452" s="72" t="s">
        <v>94</v>
      </c>
      <c r="TGD452" s="72" t="s">
        <v>94</v>
      </c>
      <c r="TGE452" s="72" t="s">
        <v>94</v>
      </c>
      <c r="TGF452" s="72" t="s">
        <v>94</v>
      </c>
      <c r="TGG452" s="72" t="s">
        <v>94</v>
      </c>
      <c r="TGH452" s="72" t="s">
        <v>94</v>
      </c>
      <c r="TGI452" s="72" t="s">
        <v>94</v>
      </c>
      <c r="TGJ452" s="72" t="s">
        <v>94</v>
      </c>
      <c r="TGK452" s="72" t="s">
        <v>94</v>
      </c>
      <c r="TGL452" s="72" t="s">
        <v>94</v>
      </c>
      <c r="TGM452" s="72" t="s">
        <v>94</v>
      </c>
      <c r="TGN452" s="72" t="s">
        <v>94</v>
      </c>
      <c r="TGO452" s="72" t="s">
        <v>94</v>
      </c>
      <c r="TGP452" s="72" t="s">
        <v>94</v>
      </c>
      <c r="TGQ452" s="72" t="s">
        <v>94</v>
      </c>
      <c r="TGR452" s="72" t="s">
        <v>94</v>
      </c>
      <c r="TGS452" s="72" t="s">
        <v>94</v>
      </c>
      <c r="TGT452" s="72" t="s">
        <v>94</v>
      </c>
      <c r="TGU452" s="72" t="s">
        <v>94</v>
      </c>
      <c r="TGV452" s="72" t="s">
        <v>94</v>
      </c>
      <c r="TGW452" s="72" t="s">
        <v>94</v>
      </c>
      <c r="TGX452" s="72" t="s">
        <v>94</v>
      </c>
      <c r="TGY452" s="72" t="s">
        <v>94</v>
      </c>
      <c r="TGZ452" s="72" t="s">
        <v>94</v>
      </c>
      <c r="THA452" s="72" t="s">
        <v>94</v>
      </c>
      <c r="THB452" s="72" t="s">
        <v>94</v>
      </c>
      <c r="THC452" s="72" t="s">
        <v>94</v>
      </c>
      <c r="THD452" s="72" t="s">
        <v>94</v>
      </c>
      <c r="THE452" s="72" t="s">
        <v>94</v>
      </c>
      <c r="THF452" s="72" t="s">
        <v>94</v>
      </c>
      <c r="THG452" s="72" t="s">
        <v>94</v>
      </c>
      <c r="THH452" s="72" t="s">
        <v>94</v>
      </c>
      <c r="THI452" s="72" t="s">
        <v>94</v>
      </c>
      <c r="THJ452" s="72" t="s">
        <v>94</v>
      </c>
      <c r="THK452" s="72" t="s">
        <v>94</v>
      </c>
      <c r="THL452" s="72" t="s">
        <v>94</v>
      </c>
      <c r="THM452" s="72" t="s">
        <v>94</v>
      </c>
      <c r="THN452" s="72" t="s">
        <v>94</v>
      </c>
      <c r="THO452" s="72" t="s">
        <v>94</v>
      </c>
      <c r="THP452" s="72" t="s">
        <v>94</v>
      </c>
      <c r="THQ452" s="72" t="s">
        <v>94</v>
      </c>
      <c r="THR452" s="72" t="s">
        <v>94</v>
      </c>
      <c r="THS452" s="72" t="s">
        <v>94</v>
      </c>
      <c r="THT452" s="72" t="s">
        <v>94</v>
      </c>
      <c r="THU452" s="72" t="s">
        <v>94</v>
      </c>
      <c r="THV452" s="72" t="s">
        <v>94</v>
      </c>
      <c r="THW452" s="72" t="s">
        <v>94</v>
      </c>
      <c r="THX452" s="72" t="s">
        <v>94</v>
      </c>
      <c r="THY452" s="72" t="s">
        <v>94</v>
      </c>
      <c r="THZ452" s="72" t="s">
        <v>94</v>
      </c>
      <c r="TIA452" s="72" t="s">
        <v>94</v>
      </c>
      <c r="TIB452" s="72" t="s">
        <v>94</v>
      </c>
      <c r="TIC452" s="72" t="s">
        <v>94</v>
      </c>
      <c r="TID452" s="72" t="s">
        <v>94</v>
      </c>
      <c r="TIE452" s="72" t="s">
        <v>94</v>
      </c>
      <c r="TIF452" s="72" t="s">
        <v>94</v>
      </c>
      <c r="TIG452" s="72" t="s">
        <v>94</v>
      </c>
      <c r="TIH452" s="72" t="s">
        <v>94</v>
      </c>
      <c r="TII452" s="72" t="s">
        <v>94</v>
      </c>
      <c r="TIJ452" s="72" t="s">
        <v>94</v>
      </c>
      <c r="TIK452" s="72" t="s">
        <v>94</v>
      </c>
      <c r="TIL452" s="72" t="s">
        <v>94</v>
      </c>
      <c r="TIM452" s="72" t="s">
        <v>94</v>
      </c>
      <c r="TIN452" s="72" t="s">
        <v>94</v>
      </c>
      <c r="TIO452" s="72" t="s">
        <v>94</v>
      </c>
      <c r="TIP452" s="72" t="s">
        <v>94</v>
      </c>
      <c r="TIQ452" s="72" t="s">
        <v>94</v>
      </c>
      <c r="TIR452" s="72" t="s">
        <v>94</v>
      </c>
      <c r="TIS452" s="72" t="s">
        <v>94</v>
      </c>
      <c r="TIT452" s="72" t="s">
        <v>94</v>
      </c>
      <c r="TIU452" s="72" t="s">
        <v>94</v>
      </c>
      <c r="TIV452" s="72" t="s">
        <v>94</v>
      </c>
      <c r="TIW452" s="72" t="s">
        <v>94</v>
      </c>
      <c r="TIX452" s="72" t="s">
        <v>94</v>
      </c>
      <c r="TIY452" s="72" t="s">
        <v>94</v>
      </c>
      <c r="TIZ452" s="72" t="s">
        <v>94</v>
      </c>
      <c r="TJA452" s="72" t="s">
        <v>94</v>
      </c>
      <c r="TJB452" s="72" t="s">
        <v>94</v>
      </c>
      <c r="TJC452" s="72" t="s">
        <v>94</v>
      </c>
      <c r="TJD452" s="72" t="s">
        <v>94</v>
      </c>
      <c r="TJE452" s="72" t="s">
        <v>94</v>
      </c>
      <c r="TJF452" s="72" t="s">
        <v>94</v>
      </c>
      <c r="TJG452" s="72" t="s">
        <v>94</v>
      </c>
      <c r="TJH452" s="72" t="s">
        <v>94</v>
      </c>
      <c r="TJI452" s="72" t="s">
        <v>94</v>
      </c>
      <c r="TJJ452" s="72" t="s">
        <v>94</v>
      </c>
      <c r="TJK452" s="72" t="s">
        <v>94</v>
      </c>
      <c r="TJL452" s="72" t="s">
        <v>94</v>
      </c>
      <c r="TJM452" s="72" t="s">
        <v>94</v>
      </c>
      <c r="TJN452" s="72" t="s">
        <v>94</v>
      </c>
      <c r="TJO452" s="72" t="s">
        <v>94</v>
      </c>
      <c r="TJP452" s="72" t="s">
        <v>94</v>
      </c>
      <c r="TJQ452" s="72" t="s">
        <v>94</v>
      </c>
      <c r="TJR452" s="72" t="s">
        <v>94</v>
      </c>
      <c r="TJS452" s="72" t="s">
        <v>94</v>
      </c>
      <c r="TJT452" s="72" t="s">
        <v>94</v>
      </c>
      <c r="TJU452" s="72" t="s">
        <v>94</v>
      </c>
      <c r="TJV452" s="72" t="s">
        <v>94</v>
      </c>
      <c r="TJW452" s="72" t="s">
        <v>94</v>
      </c>
      <c r="TJX452" s="72" t="s">
        <v>94</v>
      </c>
      <c r="TJY452" s="72" t="s">
        <v>94</v>
      </c>
      <c r="TJZ452" s="72" t="s">
        <v>94</v>
      </c>
      <c r="TKA452" s="72" t="s">
        <v>94</v>
      </c>
      <c r="TKB452" s="72" t="s">
        <v>94</v>
      </c>
      <c r="TKC452" s="72" t="s">
        <v>94</v>
      </c>
      <c r="TKD452" s="72" t="s">
        <v>94</v>
      </c>
      <c r="TKE452" s="72" t="s">
        <v>94</v>
      </c>
      <c r="TKF452" s="72" t="s">
        <v>94</v>
      </c>
      <c r="TKG452" s="72" t="s">
        <v>94</v>
      </c>
      <c r="TKH452" s="72" t="s">
        <v>94</v>
      </c>
      <c r="TKI452" s="72" t="s">
        <v>94</v>
      </c>
      <c r="TKJ452" s="72" t="s">
        <v>94</v>
      </c>
      <c r="TKK452" s="72" t="s">
        <v>94</v>
      </c>
      <c r="TKL452" s="72" t="s">
        <v>94</v>
      </c>
      <c r="TKM452" s="72" t="s">
        <v>94</v>
      </c>
      <c r="TKN452" s="72" t="s">
        <v>94</v>
      </c>
      <c r="TKO452" s="72" t="s">
        <v>94</v>
      </c>
      <c r="TKP452" s="72" t="s">
        <v>94</v>
      </c>
      <c r="TKQ452" s="72" t="s">
        <v>94</v>
      </c>
      <c r="TKR452" s="72" t="s">
        <v>94</v>
      </c>
      <c r="TKS452" s="72" t="s">
        <v>94</v>
      </c>
      <c r="TKT452" s="72" t="s">
        <v>94</v>
      </c>
      <c r="TKU452" s="72" t="s">
        <v>94</v>
      </c>
      <c r="TKV452" s="72" t="s">
        <v>94</v>
      </c>
      <c r="TKW452" s="72" t="s">
        <v>94</v>
      </c>
      <c r="TKX452" s="72" t="s">
        <v>94</v>
      </c>
      <c r="TKY452" s="72" t="s">
        <v>94</v>
      </c>
      <c r="TKZ452" s="72" t="s">
        <v>94</v>
      </c>
      <c r="TLA452" s="72" t="s">
        <v>94</v>
      </c>
      <c r="TLB452" s="72" t="s">
        <v>94</v>
      </c>
      <c r="TLC452" s="72" t="s">
        <v>94</v>
      </c>
      <c r="TLD452" s="72" t="s">
        <v>94</v>
      </c>
      <c r="TLE452" s="72" t="s">
        <v>94</v>
      </c>
      <c r="TLF452" s="72" t="s">
        <v>94</v>
      </c>
      <c r="TLG452" s="72" t="s">
        <v>94</v>
      </c>
      <c r="TLH452" s="72" t="s">
        <v>94</v>
      </c>
      <c r="TLI452" s="72" t="s">
        <v>94</v>
      </c>
      <c r="TLJ452" s="72" t="s">
        <v>94</v>
      </c>
      <c r="TLK452" s="72" t="s">
        <v>94</v>
      </c>
      <c r="TLL452" s="72" t="s">
        <v>94</v>
      </c>
      <c r="TLM452" s="72" t="s">
        <v>94</v>
      </c>
      <c r="TLN452" s="72" t="s">
        <v>94</v>
      </c>
      <c r="TLO452" s="72" t="s">
        <v>94</v>
      </c>
      <c r="TLP452" s="72" t="s">
        <v>94</v>
      </c>
      <c r="TLQ452" s="72" t="s">
        <v>94</v>
      </c>
      <c r="TLR452" s="72" t="s">
        <v>94</v>
      </c>
      <c r="TLS452" s="72" t="s">
        <v>94</v>
      </c>
      <c r="TLT452" s="72" t="s">
        <v>94</v>
      </c>
      <c r="TLU452" s="72" t="s">
        <v>94</v>
      </c>
      <c r="TLV452" s="72" t="s">
        <v>94</v>
      </c>
      <c r="TLW452" s="72" t="s">
        <v>94</v>
      </c>
      <c r="TLX452" s="72" t="s">
        <v>94</v>
      </c>
      <c r="TLY452" s="72" t="s">
        <v>94</v>
      </c>
      <c r="TLZ452" s="72" t="s">
        <v>94</v>
      </c>
      <c r="TMA452" s="72" t="s">
        <v>94</v>
      </c>
      <c r="TMB452" s="72" t="s">
        <v>94</v>
      </c>
      <c r="TMC452" s="72" t="s">
        <v>94</v>
      </c>
      <c r="TMD452" s="72" t="s">
        <v>94</v>
      </c>
      <c r="TME452" s="72" t="s">
        <v>94</v>
      </c>
      <c r="TMF452" s="72" t="s">
        <v>94</v>
      </c>
      <c r="TMG452" s="72" t="s">
        <v>94</v>
      </c>
      <c r="TMH452" s="72" t="s">
        <v>94</v>
      </c>
      <c r="TMI452" s="72" t="s">
        <v>94</v>
      </c>
      <c r="TMJ452" s="72" t="s">
        <v>94</v>
      </c>
      <c r="TMK452" s="72" t="s">
        <v>94</v>
      </c>
      <c r="TML452" s="72" t="s">
        <v>94</v>
      </c>
      <c r="TMM452" s="72" t="s">
        <v>94</v>
      </c>
      <c r="TMN452" s="72" t="s">
        <v>94</v>
      </c>
      <c r="TMO452" s="72" t="s">
        <v>94</v>
      </c>
      <c r="TMP452" s="72" t="s">
        <v>94</v>
      </c>
      <c r="TMQ452" s="72" t="s">
        <v>94</v>
      </c>
      <c r="TMR452" s="72" t="s">
        <v>94</v>
      </c>
      <c r="TMS452" s="72" t="s">
        <v>94</v>
      </c>
      <c r="TMT452" s="72" t="s">
        <v>94</v>
      </c>
      <c r="TMU452" s="72" t="s">
        <v>94</v>
      </c>
      <c r="TMV452" s="72" t="s">
        <v>94</v>
      </c>
      <c r="TMW452" s="72" t="s">
        <v>94</v>
      </c>
      <c r="TMX452" s="72" t="s">
        <v>94</v>
      </c>
      <c r="TMY452" s="72" t="s">
        <v>94</v>
      </c>
      <c r="TMZ452" s="72" t="s">
        <v>94</v>
      </c>
      <c r="TNA452" s="72" t="s">
        <v>94</v>
      </c>
      <c r="TNB452" s="72" t="s">
        <v>94</v>
      </c>
      <c r="TNC452" s="72" t="s">
        <v>94</v>
      </c>
      <c r="TND452" s="72" t="s">
        <v>94</v>
      </c>
      <c r="TNE452" s="72" t="s">
        <v>94</v>
      </c>
      <c r="TNF452" s="72" t="s">
        <v>94</v>
      </c>
      <c r="TNG452" s="72" t="s">
        <v>94</v>
      </c>
      <c r="TNH452" s="72" t="s">
        <v>94</v>
      </c>
      <c r="TNI452" s="72" t="s">
        <v>94</v>
      </c>
      <c r="TNJ452" s="72" t="s">
        <v>94</v>
      </c>
      <c r="TNK452" s="72" t="s">
        <v>94</v>
      </c>
      <c r="TNL452" s="72" t="s">
        <v>94</v>
      </c>
      <c r="TNM452" s="72" t="s">
        <v>94</v>
      </c>
      <c r="TNN452" s="72" t="s">
        <v>94</v>
      </c>
      <c r="TNO452" s="72" t="s">
        <v>94</v>
      </c>
      <c r="TNP452" s="72" t="s">
        <v>94</v>
      </c>
      <c r="TNQ452" s="72" t="s">
        <v>94</v>
      </c>
      <c r="TNR452" s="72" t="s">
        <v>94</v>
      </c>
      <c r="TNS452" s="72" t="s">
        <v>94</v>
      </c>
      <c r="TNT452" s="72" t="s">
        <v>94</v>
      </c>
      <c r="TNU452" s="72" t="s">
        <v>94</v>
      </c>
      <c r="TNV452" s="72" t="s">
        <v>94</v>
      </c>
      <c r="TNW452" s="72" t="s">
        <v>94</v>
      </c>
      <c r="TNX452" s="72" t="s">
        <v>94</v>
      </c>
      <c r="TNY452" s="72" t="s">
        <v>94</v>
      </c>
      <c r="TNZ452" s="72" t="s">
        <v>94</v>
      </c>
      <c r="TOA452" s="72" t="s">
        <v>94</v>
      </c>
      <c r="TOB452" s="72" t="s">
        <v>94</v>
      </c>
      <c r="TOC452" s="72" t="s">
        <v>94</v>
      </c>
      <c r="TOD452" s="72" t="s">
        <v>94</v>
      </c>
      <c r="TOE452" s="72" t="s">
        <v>94</v>
      </c>
      <c r="TOF452" s="72" t="s">
        <v>94</v>
      </c>
      <c r="TOG452" s="72" t="s">
        <v>94</v>
      </c>
      <c r="TOH452" s="72" t="s">
        <v>94</v>
      </c>
      <c r="TOI452" s="72" t="s">
        <v>94</v>
      </c>
      <c r="TOJ452" s="72" t="s">
        <v>94</v>
      </c>
      <c r="TOK452" s="72" t="s">
        <v>94</v>
      </c>
      <c r="TOL452" s="72" t="s">
        <v>94</v>
      </c>
      <c r="TOM452" s="72" t="s">
        <v>94</v>
      </c>
      <c r="TON452" s="72" t="s">
        <v>94</v>
      </c>
      <c r="TOO452" s="72" t="s">
        <v>94</v>
      </c>
      <c r="TOP452" s="72" t="s">
        <v>94</v>
      </c>
      <c r="TOQ452" s="72" t="s">
        <v>94</v>
      </c>
      <c r="TOR452" s="72" t="s">
        <v>94</v>
      </c>
      <c r="TOS452" s="72" t="s">
        <v>94</v>
      </c>
      <c r="TOT452" s="72" t="s">
        <v>94</v>
      </c>
      <c r="TOU452" s="72" t="s">
        <v>94</v>
      </c>
      <c r="TOV452" s="72" t="s">
        <v>94</v>
      </c>
      <c r="TOW452" s="72" t="s">
        <v>94</v>
      </c>
      <c r="TOX452" s="72" t="s">
        <v>94</v>
      </c>
      <c r="TOY452" s="72" t="s">
        <v>94</v>
      </c>
      <c r="TOZ452" s="72" t="s">
        <v>94</v>
      </c>
      <c r="TPA452" s="72" t="s">
        <v>94</v>
      </c>
      <c r="TPB452" s="72" t="s">
        <v>94</v>
      </c>
      <c r="TPC452" s="72" t="s">
        <v>94</v>
      </c>
      <c r="TPD452" s="72" t="s">
        <v>94</v>
      </c>
      <c r="TPE452" s="72" t="s">
        <v>94</v>
      </c>
      <c r="TPF452" s="72" t="s">
        <v>94</v>
      </c>
      <c r="TPG452" s="72" t="s">
        <v>94</v>
      </c>
      <c r="TPH452" s="72" t="s">
        <v>94</v>
      </c>
      <c r="TPI452" s="72" t="s">
        <v>94</v>
      </c>
      <c r="TPJ452" s="72" t="s">
        <v>94</v>
      </c>
      <c r="TPK452" s="72" t="s">
        <v>94</v>
      </c>
      <c r="TPL452" s="72" t="s">
        <v>94</v>
      </c>
      <c r="TPM452" s="72" t="s">
        <v>94</v>
      </c>
      <c r="TPN452" s="72" t="s">
        <v>94</v>
      </c>
      <c r="TPO452" s="72" t="s">
        <v>94</v>
      </c>
      <c r="TPP452" s="72" t="s">
        <v>94</v>
      </c>
      <c r="TPQ452" s="72" t="s">
        <v>94</v>
      </c>
      <c r="TPR452" s="72" t="s">
        <v>94</v>
      </c>
      <c r="TPS452" s="72" t="s">
        <v>94</v>
      </c>
      <c r="TPT452" s="72" t="s">
        <v>94</v>
      </c>
      <c r="TPU452" s="72" t="s">
        <v>94</v>
      </c>
      <c r="TPV452" s="72" t="s">
        <v>94</v>
      </c>
      <c r="TPW452" s="72" t="s">
        <v>94</v>
      </c>
      <c r="TPX452" s="72" t="s">
        <v>94</v>
      </c>
      <c r="TPY452" s="72" t="s">
        <v>94</v>
      </c>
      <c r="TPZ452" s="72" t="s">
        <v>94</v>
      </c>
      <c r="TQA452" s="72" t="s">
        <v>94</v>
      </c>
      <c r="TQB452" s="72" t="s">
        <v>94</v>
      </c>
      <c r="TQC452" s="72" t="s">
        <v>94</v>
      </c>
      <c r="TQD452" s="72" t="s">
        <v>94</v>
      </c>
      <c r="TQE452" s="72" t="s">
        <v>94</v>
      </c>
      <c r="TQF452" s="72" t="s">
        <v>94</v>
      </c>
      <c r="TQG452" s="72" t="s">
        <v>94</v>
      </c>
      <c r="TQH452" s="72" t="s">
        <v>94</v>
      </c>
      <c r="TQI452" s="72" t="s">
        <v>94</v>
      </c>
      <c r="TQJ452" s="72" t="s">
        <v>94</v>
      </c>
      <c r="TQK452" s="72" t="s">
        <v>94</v>
      </c>
      <c r="TQL452" s="72" t="s">
        <v>94</v>
      </c>
      <c r="TQM452" s="72" t="s">
        <v>94</v>
      </c>
      <c r="TQN452" s="72" t="s">
        <v>94</v>
      </c>
      <c r="TQO452" s="72" t="s">
        <v>94</v>
      </c>
      <c r="TQP452" s="72" t="s">
        <v>94</v>
      </c>
      <c r="TQQ452" s="72" t="s">
        <v>94</v>
      </c>
      <c r="TQR452" s="72" t="s">
        <v>94</v>
      </c>
      <c r="TQS452" s="72" t="s">
        <v>94</v>
      </c>
      <c r="TQT452" s="72" t="s">
        <v>94</v>
      </c>
      <c r="TQU452" s="72" t="s">
        <v>94</v>
      </c>
      <c r="TQV452" s="72" t="s">
        <v>94</v>
      </c>
      <c r="TQW452" s="72" t="s">
        <v>94</v>
      </c>
      <c r="TQX452" s="72" t="s">
        <v>94</v>
      </c>
      <c r="TQY452" s="72" t="s">
        <v>94</v>
      </c>
      <c r="TQZ452" s="72" t="s">
        <v>94</v>
      </c>
      <c r="TRA452" s="72" t="s">
        <v>94</v>
      </c>
      <c r="TRB452" s="72" t="s">
        <v>94</v>
      </c>
      <c r="TRC452" s="72" t="s">
        <v>94</v>
      </c>
      <c r="TRD452" s="72" t="s">
        <v>94</v>
      </c>
      <c r="TRE452" s="72" t="s">
        <v>94</v>
      </c>
      <c r="TRF452" s="72" t="s">
        <v>94</v>
      </c>
      <c r="TRG452" s="72" t="s">
        <v>94</v>
      </c>
      <c r="TRH452" s="72" t="s">
        <v>94</v>
      </c>
      <c r="TRI452" s="72" t="s">
        <v>94</v>
      </c>
      <c r="TRJ452" s="72" t="s">
        <v>94</v>
      </c>
      <c r="TRK452" s="72" t="s">
        <v>94</v>
      </c>
      <c r="TRL452" s="72" t="s">
        <v>94</v>
      </c>
      <c r="TRM452" s="72" t="s">
        <v>94</v>
      </c>
      <c r="TRN452" s="72" t="s">
        <v>94</v>
      </c>
      <c r="TRO452" s="72" t="s">
        <v>94</v>
      </c>
      <c r="TRP452" s="72" t="s">
        <v>94</v>
      </c>
      <c r="TRQ452" s="72" t="s">
        <v>94</v>
      </c>
      <c r="TRR452" s="72" t="s">
        <v>94</v>
      </c>
      <c r="TRS452" s="72" t="s">
        <v>94</v>
      </c>
      <c r="TRT452" s="72" t="s">
        <v>94</v>
      </c>
      <c r="TRU452" s="72" t="s">
        <v>94</v>
      </c>
      <c r="TRV452" s="72" t="s">
        <v>94</v>
      </c>
      <c r="TRW452" s="72" t="s">
        <v>94</v>
      </c>
      <c r="TRX452" s="72" t="s">
        <v>94</v>
      </c>
      <c r="TRY452" s="72" t="s">
        <v>94</v>
      </c>
      <c r="TRZ452" s="72" t="s">
        <v>94</v>
      </c>
      <c r="TSA452" s="72" t="s">
        <v>94</v>
      </c>
      <c r="TSB452" s="72" t="s">
        <v>94</v>
      </c>
      <c r="TSC452" s="72" t="s">
        <v>94</v>
      </c>
      <c r="TSD452" s="72" t="s">
        <v>94</v>
      </c>
      <c r="TSE452" s="72" t="s">
        <v>94</v>
      </c>
      <c r="TSF452" s="72" t="s">
        <v>94</v>
      </c>
      <c r="TSG452" s="72" t="s">
        <v>94</v>
      </c>
      <c r="TSH452" s="72" t="s">
        <v>94</v>
      </c>
      <c r="TSI452" s="72" t="s">
        <v>94</v>
      </c>
      <c r="TSJ452" s="72" t="s">
        <v>94</v>
      </c>
      <c r="TSK452" s="72" t="s">
        <v>94</v>
      </c>
      <c r="TSL452" s="72" t="s">
        <v>94</v>
      </c>
      <c r="TSM452" s="72" t="s">
        <v>94</v>
      </c>
      <c r="TSN452" s="72" t="s">
        <v>94</v>
      </c>
      <c r="TSO452" s="72" t="s">
        <v>94</v>
      </c>
      <c r="TSP452" s="72" t="s">
        <v>94</v>
      </c>
      <c r="TSQ452" s="72" t="s">
        <v>94</v>
      </c>
      <c r="TSR452" s="72" t="s">
        <v>94</v>
      </c>
      <c r="TSS452" s="72" t="s">
        <v>94</v>
      </c>
      <c r="TST452" s="72" t="s">
        <v>94</v>
      </c>
      <c r="TSU452" s="72" t="s">
        <v>94</v>
      </c>
      <c r="TSV452" s="72" t="s">
        <v>94</v>
      </c>
      <c r="TSW452" s="72" t="s">
        <v>94</v>
      </c>
      <c r="TSX452" s="72" t="s">
        <v>94</v>
      </c>
      <c r="TSY452" s="72" t="s">
        <v>94</v>
      </c>
      <c r="TSZ452" s="72" t="s">
        <v>94</v>
      </c>
      <c r="TTA452" s="72" t="s">
        <v>94</v>
      </c>
      <c r="TTB452" s="72" t="s">
        <v>94</v>
      </c>
      <c r="TTC452" s="72" t="s">
        <v>94</v>
      </c>
      <c r="TTD452" s="72" t="s">
        <v>94</v>
      </c>
      <c r="TTE452" s="72" t="s">
        <v>94</v>
      </c>
      <c r="TTF452" s="72" t="s">
        <v>94</v>
      </c>
      <c r="TTG452" s="72" t="s">
        <v>94</v>
      </c>
      <c r="TTH452" s="72" t="s">
        <v>94</v>
      </c>
      <c r="TTI452" s="72" t="s">
        <v>94</v>
      </c>
      <c r="TTJ452" s="72" t="s">
        <v>94</v>
      </c>
      <c r="TTK452" s="72" t="s">
        <v>94</v>
      </c>
      <c r="TTL452" s="72" t="s">
        <v>94</v>
      </c>
      <c r="TTM452" s="72" t="s">
        <v>94</v>
      </c>
      <c r="TTN452" s="72" t="s">
        <v>94</v>
      </c>
      <c r="TTO452" s="72" t="s">
        <v>94</v>
      </c>
      <c r="TTP452" s="72" t="s">
        <v>94</v>
      </c>
      <c r="TTQ452" s="72" t="s">
        <v>94</v>
      </c>
      <c r="TTR452" s="72" t="s">
        <v>94</v>
      </c>
      <c r="TTS452" s="72" t="s">
        <v>94</v>
      </c>
      <c r="TTT452" s="72" t="s">
        <v>94</v>
      </c>
      <c r="TTU452" s="72" t="s">
        <v>94</v>
      </c>
      <c r="TTV452" s="72" t="s">
        <v>94</v>
      </c>
      <c r="TTW452" s="72" t="s">
        <v>94</v>
      </c>
      <c r="TTX452" s="72" t="s">
        <v>94</v>
      </c>
      <c r="TTY452" s="72" t="s">
        <v>94</v>
      </c>
      <c r="TTZ452" s="72" t="s">
        <v>94</v>
      </c>
      <c r="TUA452" s="72" t="s">
        <v>94</v>
      </c>
      <c r="TUB452" s="72" t="s">
        <v>94</v>
      </c>
      <c r="TUC452" s="72" t="s">
        <v>94</v>
      </c>
      <c r="TUD452" s="72" t="s">
        <v>94</v>
      </c>
      <c r="TUE452" s="72" t="s">
        <v>94</v>
      </c>
      <c r="TUF452" s="72" t="s">
        <v>94</v>
      </c>
      <c r="TUG452" s="72" t="s">
        <v>94</v>
      </c>
      <c r="TUH452" s="72" t="s">
        <v>94</v>
      </c>
      <c r="TUI452" s="72" t="s">
        <v>94</v>
      </c>
      <c r="TUJ452" s="72" t="s">
        <v>94</v>
      </c>
      <c r="TUK452" s="72" t="s">
        <v>94</v>
      </c>
      <c r="TUL452" s="72" t="s">
        <v>94</v>
      </c>
      <c r="TUM452" s="72" t="s">
        <v>94</v>
      </c>
      <c r="TUN452" s="72" t="s">
        <v>94</v>
      </c>
      <c r="TUO452" s="72" t="s">
        <v>94</v>
      </c>
      <c r="TUP452" s="72" t="s">
        <v>94</v>
      </c>
      <c r="TUQ452" s="72" t="s">
        <v>94</v>
      </c>
      <c r="TUR452" s="72" t="s">
        <v>94</v>
      </c>
      <c r="TUS452" s="72" t="s">
        <v>94</v>
      </c>
      <c r="TUT452" s="72" t="s">
        <v>94</v>
      </c>
      <c r="TUU452" s="72" t="s">
        <v>94</v>
      </c>
      <c r="TUV452" s="72" t="s">
        <v>94</v>
      </c>
      <c r="TUW452" s="72" t="s">
        <v>94</v>
      </c>
      <c r="TUX452" s="72" t="s">
        <v>94</v>
      </c>
      <c r="TUY452" s="72" t="s">
        <v>94</v>
      </c>
      <c r="TUZ452" s="72" t="s">
        <v>94</v>
      </c>
      <c r="TVA452" s="72" t="s">
        <v>94</v>
      </c>
      <c r="TVB452" s="72" t="s">
        <v>94</v>
      </c>
      <c r="TVC452" s="72" t="s">
        <v>94</v>
      </c>
      <c r="TVD452" s="72" t="s">
        <v>94</v>
      </c>
      <c r="TVE452" s="72" t="s">
        <v>94</v>
      </c>
      <c r="TVF452" s="72" t="s">
        <v>94</v>
      </c>
      <c r="TVG452" s="72" t="s">
        <v>94</v>
      </c>
      <c r="TVH452" s="72" t="s">
        <v>94</v>
      </c>
      <c r="TVI452" s="72" t="s">
        <v>94</v>
      </c>
      <c r="TVJ452" s="72" t="s">
        <v>94</v>
      </c>
      <c r="TVK452" s="72" t="s">
        <v>94</v>
      </c>
      <c r="TVL452" s="72" t="s">
        <v>94</v>
      </c>
      <c r="TVM452" s="72" t="s">
        <v>94</v>
      </c>
      <c r="TVN452" s="72" t="s">
        <v>94</v>
      </c>
      <c r="TVO452" s="72" t="s">
        <v>94</v>
      </c>
      <c r="TVP452" s="72" t="s">
        <v>94</v>
      </c>
      <c r="TVQ452" s="72" t="s">
        <v>94</v>
      </c>
      <c r="TVR452" s="72" t="s">
        <v>94</v>
      </c>
      <c r="TVS452" s="72" t="s">
        <v>94</v>
      </c>
      <c r="TVT452" s="72" t="s">
        <v>94</v>
      </c>
      <c r="TVU452" s="72" t="s">
        <v>94</v>
      </c>
      <c r="TVV452" s="72" t="s">
        <v>94</v>
      </c>
      <c r="TVW452" s="72" t="s">
        <v>94</v>
      </c>
      <c r="TVX452" s="72" t="s">
        <v>94</v>
      </c>
      <c r="TVY452" s="72" t="s">
        <v>94</v>
      </c>
      <c r="TVZ452" s="72" t="s">
        <v>94</v>
      </c>
      <c r="TWA452" s="72" t="s">
        <v>94</v>
      </c>
      <c r="TWB452" s="72" t="s">
        <v>94</v>
      </c>
      <c r="TWC452" s="72" t="s">
        <v>94</v>
      </c>
      <c r="TWD452" s="72" t="s">
        <v>94</v>
      </c>
      <c r="TWE452" s="72" t="s">
        <v>94</v>
      </c>
      <c r="TWF452" s="72" t="s">
        <v>94</v>
      </c>
      <c r="TWG452" s="72" t="s">
        <v>94</v>
      </c>
      <c r="TWH452" s="72" t="s">
        <v>94</v>
      </c>
      <c r="TWI452" s="72" t="s">
        <v>94</v>
      </c>
      <c r="TWJ452" s="72" t="s">
        <v>94</v>
      </c>
      <c r="TWK452" s="72" t="s">
        <v>94</v>
      </c>
      <c r="TWL452" s="72" t="s">
        <v>94</v>
      </c>
      <c r="TWM452" s="72" t="s">
        <v>94</v>
      </c>
      <c r="TWN452" s="72" t="s">
        <v>94</v>
      </c>
      <c r="TWO452" s="72" t="s">
        <v>94</v>
      </c>
      <c r="TWP452" s="72" t="s">
        <v>94</v>
      </c>
      <c r="TWQ452" s="72" t="s">
        <v>94</v>
      </c>
      <c r="TWR452" s="72" t="s">
        <v>94</v>
      </c>
      <c r="TWS452" s="72" t="s">
        <v>94</v>
      </c>
      <c r="TWT452" s="72" t="s">
        <v>94</v>
      </c>
      <c r="TWU452" s="72" t="s">
        <v>94</v>
      </c>
      <c r="TWV452" s="72" t="s">
        <v>94</v>
      </c>
      <c r="TWW452" s="72" t="s">
        <v>94</v>
      </c>
      <c r="TWX452" s="72" t="s">
        <v>94</v>
      </c>
      <c r="TWY452" s="72" t="s">
        <v>94</v>
      </c>
      <c r="TWZ452" s="72" t="s">
        <v>94</v>
      </c>
      <c r="TXA452" s="72" t="s">
        <v>94</v>
      </c>
      <c r="TXB452" s="72" t="s">
        <v>94</v>
      </c>
      <c r="TXC452" s="72" t="s">
        <v>94</v>
      </c>
      <c r="TXD452" s="72" t="s">
        <v>94</v>
      </c>
      <c r="TXE452" s="72" t="s">
        <v>94</v>
      </c>
      <c r="TXF452" s="72" t="s">
        <v>94</v>
      </c>
      <c r="TXG452" s="72" t="s">
        <v>94</v>
      </c>
      <c r="TXH452" s="72" t="s">
        <v>94</v>
      </c>
      <c r="TXI452" s="72" t="s">
        <v>94</v>
      </c>
      <c r="TXJ452" s="72" t="s">
        <v>94</v>
      </c>
      <c r="TXK452" s="72" t="s">
        <v>94</v>
      </c>
      <c r="TXL452" s="72" t="s">
        <v>94</v>
      </c>
      <c r="TXM452" s="72" t="s">
        <v>94</v>
      </c>
      <c r="TXN452" s="72" t="s">
        <v>94</v>
      </c>
      <c r="TXO452" s="72" t="s">
        <v>94</v>
      </c>
      <c r="TXP452" s="72" t="s">
        <v>94</v>
      </c>
      <c r="TXQ452" s="72" t="s">
        <v>94</v>
      </c>
      <c r="TXR452" s="72" t="s">
        <v>94</v>
      </c>
      <c r="TXS452" s="72" t="s">
        <v>94</v>
      </c>
      <c r="TXT452" s="72" t="s">
        <v>94</v>
      </c>
      <c r="TXU452" s="72" t="s">
        <v>94</v>
      </c>
      <c r="TXV452" s="72" t="s">
        <v>94</v>
      </c>
      <c r="TXW452" s="72" t="s">
        <v>94</v>
      </c>
      <c r="TXX452" s="72" t="s">
        <v>94</v>
      </c>
      <c r="TXY452" s="72" t="s">
        <v>94</v>
      </c>
      <c r="TXZ452" s="72" t="s">
        <v>94</v>
      </c>
      <c r="TYA452" s="72" t="s">
        <v>94</v>
      </c>
      <c r="TYB452" s="72" t="s">
        <v>94</v>
      </c>
      <c r="TYC452" s="72" t="s">
        <v>94</v>
      </c>
      <c r="TYD452" s="72" t="s">
        <v>94</v>
      </c>
      <c r="TYE452" s="72" t="s">
        <v>94</v>
      </c>
      <c r="TYF452" s="72" t="s">
        <v>94</v>
      </c>
      <c r="TYG452" s="72" t="s">
        <v>94</v>
      </c>
      <c r="TYH452" s="72" t="s">
        <v>94</v>
      </c>
      <c r="TYI452" s="72" t="s">
        <v>94</v>
      </c>
      <c r="TYJ452" s="72" t="s">
        <v>94</v>
      </c>
      <c r="TYK452" s="72" t="s">
        <v>94</v>
      </c>
      <c r="TYL452" s="72" t="s">
        <v>94</v>
      </c>
      <c r="TYM452" s="72" t="s">
        <v>94</v>
      </c>
      <c r="TYN452" s="72" t="s">
        <v>94</v>
      </c>
      <c r="TYO452" s="72" t="s">
        <v>94</v>
      </c>
      <c r="TYP452" s="72" t="s">
        <v>94</v>
      </c>
      <c r="TYQ452" s="72" t="s">
        <v>94</v>
      </c>
      <c r="TYR452" s="72" t="s">
        <v>94</v>
      </c>
      <c r="TYS452" s="72" t="s">
        <v>94</v>
      </c>
      <c r="TYT452" s="72" t="s">
        <v>94</v>
      </c>
      <c r="TYU452" s="72" t="s">
        <v>94</v>
      </c>
      <c r="TYV452" s="72" t="s">
        <v>94</v>
      </c>
      <c r="TYW452" s="72" t="s">
        <v>94</v>
      </c>
      <c r="TYX452" s="72" t="s">
        <v>94</v>
      </c>
      <c r="TYY452" s="72" t="s">
        <v>94</v>
      </c>
      <c r="TYZ452" s="72" t="s">
        <v>94</v>
      </c>
      <c r="TZA452" s="72" t="s">
        <v>94</v>
      </c>
      <c r="TZB452" s="72" t="s">
        <v>94</v>
      </c>
      <c r="TZC452" s="72" t="s">
        <v>94</v>
      </c>
      <c r="TZD452" s="72" t="s">
        <v>94</v>
      </c>
      <c r="TZE452" s="72" t="s">
        <v>94</v>
      </c>
      <c r="TZF452" s="72" t="s">
        <v>94</v>
      </c>
      <c r="TZG452" s="72" t="s">
        <v>94</v>
      </c>
      <c r="TZH452" s="72" t="s">
        <v>94</v>
      </c>
      <c r="TZI452" s="72" t="s">
        <v>94</v>
      </c>
      <c r="TZJ452" s="72" t="s">
        <v>94</v>
      </c>
      <c r="TZK452" s="72" t="s">
        <v>94</v>
      </c>
      <c r="TZL452" s="72" t="s">
        <v>94</v>
      </c>
      <c r="TZM452" s="72" t="s">
        <v>94</v>
      </c>
      <c r="TZN452" s="72" t="s">
        <v>94</v>
      </c>
      <c r="TZO452" s="72" t="s">
        <v>94</v>
      </c>
      <c r="TZP452" s="72" t="s">
        <v>94</v>
      </c>
      <c r="TZQ452" s="72" t="s">
        <v>94</v>
      </c>
      <c r="TZR452" s="72" t="s">
        <v>94</v>
      </c>
      <c r="TZS452" s="72" t="s">
        <v>94</v>
      </c>
      <c r="TZT452" s="72" t="s">
        <v>94</v>
      </c>
      <c r="TZU452" s="72" t="s">
        <v>94</v>
      </c>
      <c r="TZV452" s="72" t="s">
        <v>94</v>
      </c>
      <c r="TZW452" s="72" t="s">
        <v>94</v>
      </c>
      <c r="TZX452" s="72" t="s">
        <v>94</v>
      </c>
      <c r="TZY452" s="72" t="s">
        <v>94</v>
      </c>
      <c r="TZZ452" s="72" t="s">
        <v>94</v>
      </c>
      <c r="UAA452" s="72" t="s">
        <v>94</v>
      </c>
      <c r="UAB452" s="72" t="s">
        <v>94</v>
      </c>
      <c r="UAC452" s="72" t="s">
        <v>94</v>
      </c>
      <c r="UAD452" s="72" t="s">
        <v>94</v>
      </c>
      <c r="UAE452" s="72" t="s">
        <v>94</v>
      </c>
      <c r="UAF452" s="72" t="s">
        <v>94</v>
      </c>
      <c r="UAG452" s="72" t="s">
        <v>94</v>
      </c>
      <c r="UAH452" s="72" t="s">
        <v>94</v>
      </c>
      <c r="UAI452" s="72" t="s">
        <v>94</v>
      </c>
      <c r="UAJ452" s="72" t="s">
        <v>94</v>
      </c>
      <c r="UAK452" s="72" t="s">
        <v>94</v>
      </c>
      <c r="UAL452" s="72" t="s">
        <v>94</v>
      </c>
      <c r="UAM452" s="72" t="s">
        <v>94</v>
      </c>
      <c r="UAN452" s="72" t="s">
        <v>94</v>
      </c>
      <c r="UAO452" s="72" t="s">
        <v>94</v>
      </c>
      <c r="UAP452" s="72" t="s">
        <v>94</v>
      </c>
      <c r="UAQ452" s="72" t="s">
        <v>94</v>
      </c>
      <c r="UAR452" s="72" t="s">
        <v>94</v>
      </c>
      <c r="UAS452" s="72" t="s">
        <v>94</v>
      </c>
      <c r="UAT452" s="72" t="s">
        <v>94</v>
      </c>
      <c r="UAU452" s="72" t="s">
        <v>94</v>
      </c>
      <c r="UAV452" s="72" t="s">
        <v>94</v>
      </c>
      <c r="UAW452" s="72" t="s">
        <v>94</v>
      </c>
      <c r="UAX452" s="72" t="s">
        <v>94</v>
      </c>
      <c r="UAY452" s="72" t="s">
        <v>94</v>
      </c>
      <c r="UAZ452" s="72" t="s">
        <v>94</v>
      </c>
      <c r="UBA452" s="72" t="s">
        <v>94</v>
      </c>
      <c r="UBB452" s="72" t="s">
        <v>94</v>
      </c>
      <c r="UBC452" s="72" t="s">
        <v>94</v>
      </c>
      <c r="UBD452" s="72" t="s">
        <v>94</v>
      </c>
      <c r="UBE452" s="72" t="s">
        <v>94</v>
      </c>
      <c r="UBF452" s="72" t="s">
        <v>94</v>
      </c>
      <c r="UBG452" s="72" t="s">
        <v>94</v>
      </c>
      <c r="UBH452" s="72" t="s">
        <v>94</v>
      </c>
      <c r="UBI452" s="72" t="s">
        <v>94</v>
      </c>
      <c r="UBJ452" s="72" t="s">
        <v>94</v>
      </c>
      <c r="UBK452" s="72" t="s">
        <v>94</v>
      </c>
      <c r="UBL452" s="72" t="s">
        <v>94</v>
      </c>
      <c r="UBM452" s="72" t="s">
        <v>94</v>
      </c>
      <c r="UBN452" s="72" t="s">
        <v>94</v>
      </c>
      <c r="UBO452" s="72" t="s">
        <v>94</v>
      </c>
      <c r="UBP452" s="72" t="s">
        <v>94</v>
      </c>
      <c r="UBQ452" s="72" t="s">
        <v>94</v>
      </c>
      <c r="UBR452" s="72" t="s">
        <v>94</v>
      </c>
      <c r="UBS452" s="72" t="s">
        <v>94</v>
      </c>
      <c r="UBT452" s="72" t="s">
        <v>94</v>
      </c>
      <c r="UBU452" s="72" t="s">
        <v>94</v>
      </c>
      <c r="UBV452" s="72" t="s">
        <v>94</v>
      </c>
      <c r="UBW452" s="72" t="s">
        <v>94</v>
      </c>
      <c r="UBX452" s="72" t="s">
        <v>94</v>
      </c>
      <c r="UBY452" s="72" t="s">
        <v>94</v>
      </c>
      <c r="UBZ452" s="72" t="s">
        <v>94</v>
      </c>
      <c r="UCA452" s="72" t="s">
        <v>94</v>
      </c>
      <c r="UCB452" s="72" t="s">
        <v>94</v>
      </c>
      <c r="UCC452" s="72" t="s">
        <v>94</v>
      </c>
      <c r="UCD452" s="72" t="s">
        <v>94</v>
      </c>
      <c r="UCE452" s="72" t="s">
        <v>94</v>
      </c>
      <c r="UCF452" s="72" t="s">
        <v>94</v>
      </c>
      <c r="UCG452" s="72" t="s">
        <v>94</v>
      </c>
      <c r="UCH452" s="72" t="s">
        <v>94</v>
      </c>
      <c r="UCI452" s="72" t="s">
        <v>94</v>
      </c>
      <c r="UCJ452" s="72" t="s">
        <v>94</v>
      </c>
      <c r="UCK452" s="72" t="s">
        <v>94</v>
      </c>
      <c r="UCL452" s="72" t="s">
        <v>94</v>
      </c>
      <c r="UCM452" s="72" t="s">
        <v>94</v>
      </c>
      <c r="UCN452" s="72" t="s">
        <v>94</v>
      </c>
      <c r="UCO452" s="72" t="s">
        <v>94</v>
      </c>
      <c r="UCP452" s="72" t="s">
        <v>94</v>
      </c>
      <c r="UCQ452" s="72" t="s">
        <v>94</v>
      </c>
      <c r="UCR452" s="72" t="s">
        <v>94</v>
      </c>
      <c r="UCS452" s="72" t="s">
        <v>94</v>
      </c>
      <c r="UCT452" s="72" t="s">
        <v>94</v>
      </c>
      <c r="UCU452" s="72" t="s">
        <v>94</v>
      </c>
      <c r="UCV452" s="72" t="s">
        <v>94</v>
      </c>
      <c r="UCW452" s="72" t="s">
        <v>94</v>
      </c>
      <c r="UCX452" s="72" t="s">
        <v>94</v>
      </c>
      <c r="UCY452" s="72" t="s">
        <v>94</v>
      </c>
      <c r="UCZ452" s="72" t="s">
        <v>94</v>
      </c>
      <c r="UDA452" s="72" t="s">
        <v>94</v>
      </c>
      <c r="UDB452" s="72" t="s">
        <v>94</v>
      </c>
      <c r="UDC452" s="72" t="s">
        <v>94</v>
      </c>
      <c r="UDD452" s="72" t="s">
        <v>94</v>
      </c>
      <c r="UDE452" s="72" t="s">
        <v>94</v>
      </c>
      <c r="UDF452" s="72" t="s">
        <v>94</v>
      </c>
      <c r="UDG452" s="72" t="s">
        <v>94</v>
      </c>
      <c r="UDH452" s="72" t="s">
        <v>94</v>
      </c>
      <c r="UDI452" s="72" t="s">
        <v>94</v>
      </c>
      <c r="UDJ452" s="72" t="s">
        <v>94</v>
      </c>
      <c r="UDK452" s="72" t="s">
        <v>94</v>
      </c>
      <c r="UDL452" s="72" t="s">
        <v>94</v>
      </c>
      <c r="UDM452" s="72" t="s">
        <v>94</v>
      </c>
      <c r="UDN452" s="72" t="s">
        <v>94</v>
      </c>
      <c r="UDO452" s="72" t="s">
        <v>94</v>
      </c>
      <c r="UDP452" s="72" t="s">
        <v>94</v>
      </c>
      <c r="UDQ452" s="72" t="s">
        <v>94</v>
      </c>
      <c r="UDR452" s="72" t="s">
        <v>94</v>
      </c>
      <c r="UDS452" s="72" t="s">
        <v>94</v>
      </c>
      <c r="UDT452" s="72" t="s">
        <v>94</v>
      </c>
      <c r="UDU452" s="72" t="s">
        <v>94</v>
      </c>
      <c r="UDV452" s="72" t="s">
        <v>94</v>
      </c>
      <c r="UDW452" s="72" t="s">
        <v>94</v>
      </c>
      <c r="UDX452" s="72" t="s">
        <v>94</v>
      </c>
      <c r="UDY452" s="72" t="s">
        <v>94</v>
      </c>
      <c r="UDZ452" s="72" t="s">
        <v>94</v>
      </c>
      <c r="UEA452" s="72" t="s">
        <v>94</v>
      </c>
      <c r="UEB452" s="72" t="s">
        <v>94</v>
      </c>
      <c r="UEC452" s="72" t="s">
        <v>94</v>
      </c>
      <c r="UED452" s="72" t="s">
        <v>94</v>
      </c>
      <c r="UEE452" s="72" t="s">
        <v>94</v>
      </c>
      <c r="UEF452" s="72" t="s">
        <v>94</v>
      </c>
      <c r="UEG452" s="72" t="s">
        <v>94</v>
      </c>
      <c r="UEH452" s="72" t="s">
        <v>94</v>
      </c>
      <c r="UEI452" s="72" t="s">
        <v>94</v>
      </c>
      <c r="UEJ452" s="72" t="s">
        <v>94</v>
      </c>
      <c r="UEK452" s="72" t="s">
        <v>94</v>
      </c>
      <c r="UEL452" s="72" t="s">
        <v>94</v>
      </c>
      <c r="UEM452" s="72" t="s">
        <v>94</v>
      </c>
      <c r="UEN452" s="72" t="s">
        <v>94</v>
      </c>
      <c r="UEO452" s="72" t="s">
        <v>94</v>
      </c>
      <c r="UEP452" s="72" t="s">
        <v>94</v>
      </c>
      <c r="UEQ452" s="72" t="s">
        <v>94</v>
      </c>
      <c r="UER452" s="72" t="s">
        <v>94</v>
      </c>
      <c r="UES452" s="72" t="s">
        <v>94</v>
      </c>
      <c r="UET452" s="72" t="s">
        <v>94</v>
      </c>
      <c r="UEU452" s="72" t="s">
        <v>94</v>
      </c>
      <c r="UEV452" s="72" t="s">
        <v>94</v>
      </c>
      <c r="UEW452" s="72" t="s">
        <v>94</v>
      </c>
      <c r="UEX452" s="72" t="s">
        <v>94</v>
      </c>
      <c r="UEY452" s="72" t="s">
        <v>94</v>
      </c>
      <c r="UEZ452" s="72" t="s">
        <v>94</v>
      </c>
      <c r="UFA452" s="72" t="s">
        <v>94</v>
      </c>
      <c r="UFB452" s="72" t="s">
        <v>94</v>
      </c>
      <c r="UFC452" s="72" t="s">
        <v>94</v>
      </c>
      <c r="UFD452" s="72" t="s">
        <v>94</v>
      </c>
      <c r="UFE452" s="72" t="s">
        <v>94</v>
      </c>
      <c r="UFF452" s="72" t="s">
        <v>94</v>
      </c>
      <c r="UFG452" s="72" t="s">
        <v>94</v>
      </c>
      <c r="UFH452" s="72" t="s">
        <v>94</v>
      </c>
      <c r="UFI452" s="72" t="s">
        <v>94</v>
      </c>
      <c r="UFJ452" s="72" t="s">
        <v>94</v>
      </c>
      <c r="UFK452" s="72" t="s">
        <v>94</v>
      </c>
      <c r="UFL452" s="72" t="s">
        <v>94</v>
      </c>
      <c r="UFM452" s="72" t="s">
        <v>94</v>
      </c>
      <c r="UFN452" s="72" t="s">
        <v>94</v>
      </c>
      <c r="UFO452" s="72" t="s">
        <v>94</v>
      </c>
      <c r="UFP452" s="72" t="s">
        <v>94</v>
      </c>
      <c r="UFQ452" s="72" t="s">
        <v>94</v>
      </c>
      <c r="UFR452" s="72" t="s">
        <v>94</v>
      </c>
      <c r="UFS452" s="72" t="s">
        <v>94</v>
      </c>
      <c r="UFT452" s="72" t="s">
        <v>94</v>
      </c>
      <c r="UFU452" s="72" t="s">
        <v>94</v>
      </c>
      <c r="UFV452" s="72" t="s">
        <v>94</v>
      </c>
      <c r="UFW452" s="72" t="s">
        <v>94</v>
      </c>
      <c r="UFX452" s="72" t="s">
        <v>94</v>
      </c>
      <c r="UFY452" s="72" t="s">
        <v>94</v>
      </c>
      <c r="UFZ452" s="72" t="s">
        <v>94</v>
      </c>
      <c r="UGA452" s="72" t="s">
        <v>94</v>
      </c>
      <c r="UGB452" s="72" t="s">
        <v>94</v>
      </c>
      <c r="UGC452" s="72" t="s">
        <v>94</v>
      </c>
      <c r="UGD452" s="72" t="s">
        <v>94</v>
      </c>
      <c r="UGE452" s="72" t="s">
        <v>94</v>
      </c>
      <c r="UGF452" s="72" t="s">
        <v>94</v>
      </c>
      <c r="UGG452" s="72" t="s">
        <v>94</v>
      </c>
      <c r="UGH452" s="72" t="s">
        <v>94</v>
      </c>
      <c r="UGI452" s="72" t="s">
        <v>94</v>
      </c>
      <c r="UGJ452" s="72" t="s">
        <v>94</v>
      </c>
      <c r="UGK452" s="72" t="s">
        <v>94</v>
      </c>
      <c r="UGL452" s="72" t="s">
        <v>94</v>
      </c>
      <c r="UGM452" s="72" t="s">
        <v>94</v>
      </c>
      <c r="UGN452" s="72" t="s">
        <v>94</v>
      </c>
      <c r="UGO452" s="72" t="s">
        <v>94</v>
      </c>
      <c r="UGP452" s="72" t="s">
        <v>94</v>
      </c>
      <c r="UGQ452" s="72" t="s">
        <v>94</v>
      </c>
      <c r="UGR452" s="72" t="s">
        <v>94</v>
      </c>
      <c r="UGS452" s="72" t="s">
        <v>94</v>
      </c>
      <c r="UGT452" s="72" t="s">
        <v>94</v>
      </c>
      <c r="UGU452" s="72" t="s">
        <v>94</v>
      </c>
      <c r="UGV452" s="72" t="s">
        <v>94</v>
      </c>
      <c r="UGW452" s="72" t="s">
        <v>94</v>
      </c>
      <c r="UGX452" s="72" t="s">
        <v>94</v>
      </c>
      <c r="UGY452" s="72" t="s">
        <v>94</v>
      </c>
      <c r="UGZ452" s="72" t="s">
        <v>94</v>
      </c>
      <c r="UHA452" s="72" t="s">
        <v>94</v>
      </c>
      <c r="UHB452" s="72" t="s">
        <v>94</v>
      </c>
      <c r="UHC452" s="72" t="s">
        <v>94</v>
      </c>
      <c r="UHD452" s="72" t="s">
        <v>94</v>
      </c>
      <c r="UHE452" s="72" t="s">
        <v>94</v>
      </c>
      <c r="UHF452" s="72" t="s">
        <v>94</v>
      </c>
      <c r="UHG452" s="72" t="s">
        <v>94</v>
      </c>
      <c r="UHH452" s="72" t="s">
        <v>94</v>
      </c>
      <c r="UHI452" s="72" t="s">
        <v>94</v>
      </c>
      <c r="UHJ452" s="72" t="s">
        <v>94</v>
      </c>
      <c r="UHK452" s="72" t="s">
        <v>94</v>
      </c>
      <c r="UHL452" s="72" t="s">
        <v>94</v>
      </c>
      <c r="UHM452" s="72" t="s">
        <v>94</v>
      </c>
      <c r="UHN452" s="72" t="s">
        <v>94</v>
      </c>
      <c r="UHO452" s="72" t="s">
        <v>94</v>
      </c>
      <c r="UHP452" s="72" t="s">
        <v>94</v>
      </c>
      <c r="UHQ452" s="72" t="s">
        <v>94</v>
      </c>
      <c r="UHR452" s="72" t="s">
        <v>94</v>
      </c>
      <c r="UHS452" s="72" t="s">
        <v>94</v>
      </c>
      <c r="UHT452" s="72" t="s">
        <v>94</v>
      </c>
      <c r="UHU452" s="72" t="s">
        <v>94</v>
      </c>
      <c r="UHV452" s="72" t="s">
        <v>94</v>
      </c>
      <c r="UHW452" s="72" t="s">
        <v>94</v>
      </c>
      <c r="UHX452" s="72" t="s">
        <v>94</v>
      </c>
      <c r="UHY452" s="72" t="s">
        <v>94</v>
      </c>
      <c r="UHZ452" s="72" t="s">
        <v>94</v>
      </c>
      <c r="UIA452" s="72" t="s">
        <v>94</v>
      </c>
      <c r="UIB452" s="72" t="s">
        <v>94</v>
      </c>
      <c r="UIC452" s="72" t="s">
        <v>94</v>
      </c>
      <c r="UID452" s="72" t="s">
        <v>94</v>
      </c>
      <c r="UIE452" s="72" t="s">
        <v>94</v>
      </c>
      <c r="UIF452" s="72" t="s">
        <v>94</v>
      </c>
      <c r="UIG452" s="72" t="s">
        <v>94</v>
      </c>
      <c r="UIH452" s="72" t="s">
        <v>94</v>
      </c>
      <c r="UII452" s="72" t="s">
        <v>94</v>
      </c>
      <c r="UIJ452" s="72" t="s">
        <v>94</v>
      </c>
      <c r="UIK452" s="72" t="s">
        <v>94</v>
      </c>
      <c r="UIL452" s="72" t="s">
        <v>94</v>
      </c>
      <c r="UIM452" s="72" t="s">
        <v>94</v>
      </c>
      <c r="UIN452" s="72" t="s">
        <v>94</v>
      </c>
      <c r="UIO452" s="72" t="s">
        <v>94</v>
      </c>
      <c r="UIP452" s="72" t="s">
        <v>94</v>
      </c>
      <c r="UIQ452" s="72" t="s">
        <v>94</v>
      </c>
      <c r="UIR452" s="72" t="s">
        <v>94</v>
      </c>
      <c r="UIS452" s="72" t="s">
        <v>94</v>
      </c>
      <c r="UIT452" s="72" t="s">
        <v>94</v>
      </c>
      <c r="UIU452" s="72" t="s">
        <v>94</v>
      </c>
      <c r="UIV452" s="72" t="s">
        <v>94</v>
      </c>
      <c r="UIW452" s="72" t="s">
        <v>94</v>
      </c>
      <c r="UIX452" s="72" t="s">
        <v>94</v>
      </c>
      <c r="UIY452" s="72" t="s">
        <v>94</v>
      </c>
      <c r="UIZ452" s="72" t="s">
        <v>94</v>
      </c>
      <c r="UJA452" s="72" t="s">
        <v>94</v>
      </c>
      <c r="UJB452" s="72" t="s">
        <v>94</v>
      </c>
      <c r="UJC452" s="72" t="s">
        <v>94</v>
      </c>
      <c r="UJD452" s="72" t="s">
        <v>94</v>
      </c>
      <c r="UJE452" s="72" t="s">
        <v>94</v>
      </c>
      <c r="UJF452" s="72" t="s">
        <v>94</v>
      </c>
      <c r="UJG452" s="72" t="s">
        <v>94</v>
      </c>
      <c r="UJH452" s="72" t="s">
        <v>94</v>
      </c>
      <c r="UJI452" s="72" t="s">
        <v>94</v>
      </c>
      <c r="UJJ452" s="72" t="s">
        <v>94</v>
      </c>
      <c r="UJK452" s="72" t="s">
        <v>94</v>
      </c>
      <c r="UJL452" s="72" t="s">
        <v>94</v>
      </c>
      <c r="UJM452" s="72" t="s">
        <v>94</v>
      </c>
      <c r="UJN452" s="72" t="s">
        <v>94</v>
      </c>
      <c r="UJO452" s="72" t="s">
        <v>94</v>
      </c>
      <c r="UJP452" s="72" t="s">
        <v>94</v>
      </c>
      <c r="UJQ452" s="72" t="s">
        <v>94</v>
      </c>
      <c r="UJR452" s="72" t="s">
        <v>94</v>
      </c>
      <c r="UJS452" s="72" t="s">
        <v>94</v>
      </c>
      <c r="UJT452" s="72" t="s">
        <v>94</v>
      </c>
      <c r="UJU452" s="72" t="s">
        <v>94</v>
      </c>
      <c r="UJV452" s="72" t="s">
        <v>94</v>
      </c>
      <c r="UJW452" s="72" t="s">
        <v>94</v>
      </c>
      <c r="UJX452" s="72" t="s">
        <v>94</v>
      </c>
      <c r="UJY452" s="72" t="s">
        <v>94</v>
      </c>
      <c r="UJZ452" s="72" t="s">
        <v>94</v>
      </c>
      <c r="UKA452" s="72" t="s">
        <v>94</v>
      </c>
      <c r="UKB452" s="72" t="s">
        <v>94</v>
      </c>
      <c r="UKC452" s="72" t="s">
        <v>94</v>
      </c>
      <c r="UKD452" s="72" t="s">
        <v>94</v>
      </c>
      <c r="UKE452" s="72" t="s">
        <v>94</v>
      </c>
      <c r="UKF452" s="72" t="s">
        <v>94</v>
      </c>
      <c r="UKG452" s="72" t="s">
        <v>94</v>
      </c>
      <c r="UKH452" s="72" t="s">
        <v>94</v>
      </c>
      <c r="UKI452" s="72" t="s">
        <v>94</v>
      </c>
      <c r="UKJ452" s="72" t="s">
        <v>94</v>
      </c>
      <c r="UKK452" s="72" t="s">
        <v>94</v>
      </c>
      <c r="UKL452" s="72" t="s">
        <v>94</v>
      </c>
      <c r="UKM452" s="72" t="s">
        <v>94</v>
      </c>
      <c r="UKN452" s="72" t="s">
        <v>94</v>
      </c>
      <c r="UKO452" s="72" t="s">
        <v>94</v>
      </c>
      <c r="UKP452" s="72" t="s">
        <v>94</v>
      </c>
      <c r="UKQ452" s="72" t="s">
        <v>94</v>
      </c>
      <c r="UKR452" s="72" t="s">
        <v>94</v>
      </c>
      <c r="UKS452" s="72" t="s">
        <v>94</v>
      </c>
      <c r="UKT452" s="72" t="s">
        <v>94</v>
      </c>
      <c r="UKU452" s="72" t="s">
        <v>94</v>
      </c>
      <c r="UKV452" s="72" t="s">
        <v>94</v>
      </c>
      <c r="UKW452" s="72" t="s">
        <v>94</v>
      </c>
      <c r="UKX452" s="72" t="s">
        <v>94</v>
      </c>
      <c r="UKY452" s="72" t="s">
        <v>94</v>
      </c>
      <c r="UKZ452" s="72" t="s">
        <v>94</v>
      </c>
      <c r="ULA452" s="72" t="s">
        <v>94</v>
      </c>
      <c r="ULB452" s="72" t="s">
        <v>94</v>
      </c>
      <c r="ULC452" s="72" t="s">
        <v>94</v>
      </c>
      <c r="ULD452" s="72" t="s">
        <v>94</v>
      </c>
      <c r="ULE452" s="72" t="s">
        <v>94</v>
      </c>
      <c r="ULF452" s="72" t="s">
        <v>94</v>
      </c>
      <c r="ULG452" s="72" t="s">
        <v>94</v>
      </c>
      <c r="ULH452" s="72" t="s">
        <v>94</v>
      </c>
      <c r="ULI452" s="72" t="s">
        <v>94</v>
      </c>
      <c r="ULJ452" s="72" t="s">
        <v>94</v>
      </c>
      <c r="ULK452" s="72" t="s">
        <v>94</v>
      </c>
      <c r="ULL452" s="72" t="s">
        <v>94</v>
      </c>
      <c r="ULM452" s="72" t="s">
        <v>94</v>
      </c>
      <c r="ULN452" s="72" t="s">
        <v>94</v>
      </c>
      <c r="ULO452" s="72" t="s">
        <v>94</v>
      </c>
      <c r="ULP452" s="72" t="s">
        <v>94</v>
      </c>
      <c r="ULQ452" s="72" t="s">
        <v>94</v>
      </c>
      <c r="ULR452" s="72" t="s">
        <v>94</v>
      </c>
      <c r="ULS452" s="72" t="s">
        <v>94</v>
      </c>
      <c r="ULT452" s="72" t="s">
        <v>94</v>
      </c>
      <c r="ULU452" s="72" t="s">
        <v>94</v>
      </c>
      <c r="ULV452" s="72" t="s">
        <v>94</v>
      </c>
      <c r="ULW452" s="72" t="s">
        <v>94</v>
      </c>
      <c r="ULX452" s="72" t="s">
        <v>94</v>
      </c>
      <c r="ULY452" s="72" t="s">
        <v>94</v>
      </c>
      <c r="ULZ452" s="72" t="s">
        <v>94</v>
      </c>
      <c r="UMA452" s="72" t="s">
        <v>94</v>
      </c>
      <c r="UMB452" s="72" t="s">
        <v>94</v>
      </c>
      <c r="UMC452" s="72" t="s">
        <v>94</v>
      </c>
      <c r="UMD452" s="72" t="s">
        <v>94</v>
      </c>
      <c r="UME452" s="72" t="s">
        <v>94</v>
      </c>
      <c r="UMF452" s="72" t="s">
        <v>94</v>
      </c>
      <c r="UMG452" s="72" t="s">
        <v>94</v>
      </c>
      <c r="UMH452" s="72" t="s">
        <v>94</v>
      </c>
      <c r="UMI452" s="72" t="s">
        <v>94</v>
      </c>
      <c r="UMJ452" s="72" t="s">
        <v>94</v>
      </c>
      <c r="UMK452" s="72" t="s">
        <v>94</v>
      </c>
      <c r="UML452" s="72" t="s">
        <v>94</v>
      </c>
      <c r="UMM452" s="72" t="s">
        <v>94</v>
      </c>
      <c r="UMN452" s="72" t="s">
        <v>94</v>
      </c>
      <c r="UMO452" s="72" t="s">
        <v>94</v>
      </c>
      <c r="UMP452" s="72" t="s">
        <v>94</v>
      </c>
      <c r="UMQ452" s="72" t="s">
        <v>94</v>
      </c>
      <c r="UMR452" s="72" t="s">
        <v>94</v>
      </c>
      <c r="UMS452" s="72" t="s">
        <v>94</v>
      </c>
      <c r="UMT452" s="72" t="s">
        <v>94</v>
      </c>
      <c r="UMU452" s="72" t="s">
        <v>94</v>
      </c>
      <c r="UMV452" s="72" t="s">
        <v>94</v>
      </c>
      <c r="UMW452" s="72" t="s">
        <v>94</v>
      </c>
      <c r="UMX452" s="72" t="s">
        <v>94</v>
      </c>
      <c r="UMY452" s="72" t="s">
        <v>94</v>
      </c>
      <c r="UMZ452" s="72" t="s">
        <v>94</v>
      </c>
      <c r="UNA452" s="72" t="s">
        <v>94</v>
      </c>
      <c r="UNB452" s="72" t="s">
        <v>94</v>
      </c>
      <c r="UNC452" s="72" t="s">
        <v>94</v>
      </c>
      <c r="UND452" s="72" t="s">
        <v>94</v>
      </c>
      <c r="UNE452" s="72" t="s">
        <v>94</v>
      </c>
      <c r="UNF452" s="72" t="s">
        <v>94</v>
      </c>
      <c r="UNG452" s="72" t="s">
        <v>94</v>
      </c>
      <c r="UNH452" s="72" t="s">
        <v>94</v>
      </c>
      <c r="UNI452" s="72" t="s">
        <v>94</v>
      </c>
      <c r="UNJ452" s="72" t="s">
        <v>94</v>
      </c>
      <c r="UNK452" s="72" t="s">
        <v>94</v>
      </c>
      <c r="UNL452" s="72" t="s">
        <v>94</v>
      </c>
      <c r="UNM452" s="72" t="s">
        <v>94</v>
      </c>
      <c r="UNN452" s="72" t="s">
        <v>94</v>
      </c>
      <c r="UNO452" s="72" t="s">
        <v>94</v>
      </c>
      <c r="UNP452" s="72" t="s">
        <v>94</v>
      </c>
      <c r="UNQ452" s="72" t="s">
        <v>94</v>
      </c>
      <c r="UNR452" s="72" t="s">
        <v>94</v>
      </c>
      <c r="UNS452" s="72" t="s">
        <v>94</v>
      </c>
      <c r="UNT452" s="72" t="s">
        <v>94</v>
      </c>
      <c r="UNU452" s="72" t="s">
        <v>94</v>
      </c>
      <c r="UNV452" s="72" t="s">
        <v>94</v>
      </c>
      <c r="UNW452" s="72" t="s">
        <v>94</v>
      </c>
      <c r="UNX452" s="72" t="s">
        <v>94</v>
      </c>
      <c r="UNY452" s="72" t="s">
        <v>94</v>
      </c>
      <c r="UNZ452" s="72" t="s">
        <v>94</v>
      </c>
      <c r="UOA452" s="72" t="s">
        <v>94</v>
      </c>
      <c r="UOB452" s="72" t="s">
        <v>94</v>
      </c>
      <c r="UOC452" s="72" t="s">
        <v>94</v>
      </c>
      <c r="UOD452" s="72" t="s">
        <v>94</v>
      </c>
      <c r="UOE452" s="72" t="s">
        <v>94</v>
      </c>
      <c r="UOF452" s="72" t="s">
        <v>94</v>
      </c>
      <c r="UOG452" s="72" t="s">
        <v>94</v>
      </c>
      <c r="UOH452" s="72" t="s">
        <v>94</v>
      </c>
      <c r="UOI452" s="72" t="s">
        <v>94</v>
      </c>
      <c r="UOJ452" s="72" t="s">
        <v>94</v>
      </c>
      <c r="UOK452" s="72" t="s">
        <v>94</v>
      </c>
      <c r="UOL452" s="72" t="s">
        <v>94</v>
      </c>
      <c r="UOM452" s="72" t="s">
        <v>94</v>
      </c>
      <c r="UON452" s="72" t="s">
        <v>94</v>
      </c>
      <c r="UOO452" s="72" t="s">
        <v>94</v>
      </c>
      <c r="UOP452" s="72" t="s">
        <v>94</v>
      </c>
      <c r="UOQ452" s="72" t="s">
        <v>94</v>
      </c>
      <c r="UOR452" s="72" t="s">
        <v>94</v>
      </c>
      <c r="UOS452" s="72" t="s">
        <v>94</v>
      </c>
      <c r="UOT452" s="72" t="s">
        <v>94</v>
      </c>
      <c r="UOU452" s="72" t="s">
        <v>94</v>
      </c>
      <c r="UOV452" s="72" t="s">
        <v>94</v>
      </c>
      <c r="UOW452" s="72" t="s">
        <v>94</v>
      </c>
      <c r="UOX452" s="72" t="s">
        <v>94</v>
      </c>
      <c r="UOY452" s="72" t="s">
        <v>94</v>
      </c>
      <c r="UOZ452" s="72" t="s">
        <v>94</v>
      </c>
      <c r="UPA452" s="72" t="s">
        <v>94</v>
      </c>
      <c r="UPB452" s="72" t="s">
        <v>94</v>
      </c>
      <c r="UPC452" s="72" t="s">
        <v>94</v>
      </c>
      <c r="UPD452" s="72" t="s">
        <v>94</v>
      </c>
      <c r="UPE452" s="72" t="s">
        <v>94</v>
      </c>
      <c r="UPF452" s="72" t="s">
        <v>94</v>
      </c>
      <c r="UPG452" s="72" t="s">
        <v>94</v>
      </c>
      <c r="UPH452" s="72" t="s">
        <v>94</v>
      </c>
      <c r="UPI452" s="72" t="s">
        <v>94</v>
      </c>
      <c r="UPJ452" s="72" t="s">
        <v>94</v>
      </c>
      <c r="UPK452" s="72" t="s">
        <v>94</v>
      </c>
      <c r="UPL452" s="72" t="s">
        <v>94</v>
      </c>
      <c r="UPM452" s="72" t="s">
        <v>94</v>
      </c>
      <c r="UPN452" s="72" t="s">
        <v>94</v>
      </c>
      <c r="UPO452" s="72" t="s">
        <v>94</v>
      </c>
      <c r="UPP452" s="72" t="s">
        <v>94</v>
      </c>
      <c r="UPQ452" s="72" t="s">
        <v>94</v>
      </c>
      <c r="UPR452" s="72" t="s">
        <v>94</v>
      </c>
      <c r="UPS452" s="72" t="s">
        <v>94</v>
      </c>
      <c r="UPT452" s="72" t="s">
        <v>94</v>
      </c>
      <c r="UPU452" s="72" t="s">
        <v>94</v>
      </c>
      <c r="UPV452" s="72" t="s">
        <v>94</v>
      </c>
      <c r="UPW452" s="72" t="s">
        <v>94</v>
      </c>
      <c r="UPX452" s="72" t="s">
        <v>94</v>
      </c>
      <c r="UPY452" s="72" t="s">
        <v>94</v>
      </c>
      <c r="UPZ452" s="72" t="s">
        <v>94</v>
      </c>
      <c r="UQA452" s="72" t="s">
        <v>94</v>
      </c>
      <c r="UQB452" s="72" t="s">
        <v>94</v>
      </c>
      <c r="UQC452" s="72" t="s">
        <v>94</v>
      </c>
      <c r="UQD452" s="72" t="s">
        <v>94</v>
      </c>
      <c r="UQE452" s="72" t="s">
        <v>94</v>
      </c>
      <c r="UQF452" s="72" t="s">
        <v>94</v>
      </c>
      <c r="UQG452" s="72" t="s">
        <v>94</v>
      </c>
      <c r="UQH452" s="72" t="s">
        <v>94</v>
      </c>
      <c r="UQI452" s="72" t="s">
        <v>94</v>
      </c>
      <c r="UQJ452" s="72" t="s">
        <v>94</v>
      </c>
      <c r="UQK452" s="72" t="s">
        <v>94</v>
      </c>
      <c r="UQL452" s="72" t="s">
        <v>94</v>
      </c>
      <c r="UQM452" s="72" t="s">
        <v>94</v>
      </c>
      <c r="UQN452" s="72" t="s">
        <v>94</v>
      </c>
      <c r="UQO452" s="72" t="s">
        <v>94</v>
      </c>
      <c r="UQP452" s="72" t="s">
        <v>94</v>
      </c>
      <c r="UQQ452" s="72" t="s">
        <v>94</v>
      </c>
      <c r="UQR452" s="72" t="s">
        <v>94</v>
      </c>
      <c r="UQS452" s="72" t="s">
        <v>94</v>
      </c>
      <c r="UQT452" s="72" t="s">
        <v>94</v>
      </c>
      <c r="UQU452" s="72" t="s">
        <v>94</v>
      </c>
      <c r="UQV452" s="72" t="s">
        <v>94</v>
      </c>
      <c r="UQW452" s="72" t="s">
        <v>94</v>
      </c>
      <c r="UQX452" s="72" t="s">
        <v>94</v>
      </c>
      <c r="UQY452" s="72" t="s">
        <v>94</v>
      </c>
      <c r="UQZ452" s="72" t="s">
        <v>94</v>
      </c>
      <c r="URA452" s="72" t="s">
        <v>94</v>
      </c>
      <c r="URB452" s="72" t="s">
        <v>94</v>
      </c>
      <c r="URC452" s="72" t="s">
        <v>94</v>
      </c>
      <c r="URD452" s="72" t="s">
        <v>94</v>
      </c>
      <c r="URE452" s="72" t="s">
        <v>94</v>
      </c>
      <c r="URF452" s="72" t="s">
        <v>94</v>
      </c>
      <c r="URG452" s="72" t="s">
        <v>94</v>
      </c>
      <c r="URH452" s="72" t="s">
        <v>94</v>
      </c>
      <c r="URI452" s="72" t="s">
        <v>94</v>
      </c>
      <c r="URJ452" s="72" t="s">
        <v>94</v>
      </c>
      <c r="URK452" s="72" t="s">
        <v>94</v>
      </c>
      <c r="URL452" s="72" t="s">
        <v>94</v>
      </c>
      <c r="URM452" s="72" t="s">
        <v>94</v>
      </c>
      <c r="URN452" s="72" t="s">
        <v>94</v>
      </c>
      <c r="URO452" s="72" t="s">
        <v>94</v>
      </c>
      <c r="URP452" s="72" t="s">
        <v>94</v>
      </c>
      <c r="URQ452" s="72" t="s">
        <v>94</v>
      </c>
      <c r="URR452" s="72" t="s">
        <v>94</v>
      </c>
      <c r="URS452" s="72" t="s">
        <v>94</v>
      </c>
      <c r="URT452" s="72" t="s">
        <v>94</v>
      </c>
      <c r="URU452" s="72" t="s">
        <v>94</v>
      </c>
      <c r="URV452" s="72" t="s">
        <v>94</v>
      </c>
      <c r="URW452" s="72" t="s">
        <v>94</v>
      </c>
      <c r="URX452" s="72" t="s">
        <v>94</v>
      </c>
      <c r="URY452" s="72" t="s">
        <v>94</v>
      </c>
      <c r="URZ452" s="72" t="s">
        <v>94</v>
      </c>
      <c r="USA452" s="72" t="s">
        <v>94</v>
      </c>
      <c r="USB452" s="72" t="s">
        <v>94</v>
      </c>
      <c r="USC452" s="72" t="s">
        <v>94</v>
      </c>
      <c r="USD452" s="72" t="s">
        <v>94</v>
      </c>
      <c r="USE452" s="72" t="s">
        <v>94</v>
      </c>
      <c r="USF452" s="72" t="s">
        <v>94</v>
      </c>
      <c r="USG452" s="72" t="s">
        <v>94</v>
      </c>
      <c r="USH452" s="72" t="s">
        <v>94</v>
      </c>
      <c r="USI452" s="72" t="s">
        <v>94</v>
      </c>
      <c r="USJ452" s="72" t="s">
        <v>94</v>
      </c>
      <c r="USK452" s="72" t="s">
        <v>94</v>
      </c>
      <c r="USL452" s="72" t="s">
        <v>94</v>
      </c>
      <c r="USM452" s="72" t="s">
        <v>94</v>
      </c>
      <c r="USN452" s="72" t="s">
        <v>94</v>
      </c>
      <c r="USO452" s="72" t="s">
        <v>94</v>
      </c>
      <c r="USP452" s="72" t="s">
        <v>94</v>
      </c>
      <c r="USQ452" s="72" t="s">
        <v>94</v>
      </c>
      <c r="USR452" s="72" t="s">
        <v>94</v>
      </c>
      <c r="USS452" s="72" t="s">
        <v>94</v>
      </c>
      <c r="UST452" s="72" t="s">
        <v>94</v>
      </c>
      <c r="USU452" s="72" t="s">
        <v>94</v>
      </c>
      <c r="USV452" s="72" t="s">
        <v>94</v>
      </c>
      <c r="USW452" s="72" t="s">
        <v>94</v>
      </c>
      <c r="USX452" s="72" t="s">
        <v>94</v>
      </c>
      <c r="USY452" s="72" t="s">
        <v>94</v>
      </c>
      <c r="USZ452" s="72" t="s">
        <v>94</v>
      </c>
      <c r="UTA452" s="72" t="s">
        <v>94</v>
      </c>
      <c r="UTB452" s="72" t="s">
        <v>94</v>
      </c>
      <c r="UTC452" s="72" t="s">
        <v>94</v>
      </c>
      <c r="UTD452" s="72" t="s">
        <v>94</v>
      </c>
      <c r="UTE452" s="72" t="s">
        <v>94</v>
      </c>
      <c r="UTF452" s="72" t="s">
        <v>94</v>
      </c>
      <c r="UTG452" s="72" t="s">
        <v>94</v>
      </c>
      <c r="UTH452" s="72" t="s">
        <v>94</v>
      </c>
      <c r="UTI452" s="72" t="s">
        <v>94</v>
      </c>
      <c r="UTJ452" s="72" t="s">
        <v>94</v>
      </c>
      <c r="UTK452" s="72" t="s">
        <v>94</v>
      </c>
      <c r="UTL452" s="72" t="s">
        <v>94</v>
      </c>
      <c r="UTM452" s="72" t="s">
        <v>94</v>
      </c>
      <c r="UTN452" s="72" t="s">
        <v>94</v>
      </c>
      <c r="UTO452" s="72" t="s">
        <v>94</v>
      </c>
      <c r="UTP452" s="72" t="s">
        <v>94</v>
      </c>
      <c r="UTQ452" s="72" t="s">
        <v>94</v>
      </c>
      <c r="UTR452" s="72" t="s">
        <v>94</v>
      </c>
      <c r="UTS452" s="72" t="s">
        <v>94</v>
      </c>
      <c r="UTT452" s="72" t="s">
        <v>94</v>
      </c>
      <c r="UTU452" s="72" t="s">
        <v>94</v>
      </c>
      <c r="UTV452" s="72" t="s">
        <v>94</v>
      </c>
      <c r="UTW452" s="72" t="s">
        <v>94</v>
      </c>
      <c r="UTX452" s="72" t="s">
        <v>94</v>
      </c>
      <c r="UTY452" s="72" t="s">
        <v>94</v>
      </c>
      <c r="UTZ452" s="72" t="s">
        <v>94</v>
      </c>
      <c r="UUA452" s="72" t="s">
        <v>94</v>
      </c>
      <c r="UUB452" s="72" t="s">
        <v>94</v>
      </c>
      <c r="UUC452" s="72" t="s">
        <v>94</v>
      </c>
      <c r="UUD452" s="72" t="s">
        <v>94</v>
      </c>
      <c r="UUE452" s="72" t="s">
        <v>94</v>
      </c>
      <c r="UUF452" s="72" t="s">
        <v>94</v>
      </c>
      <c r="UUG452" s="72" t="s">
        <v>94</v>
      </c>
      <c r="UUH452" s="72" t="s">
        <v>94</v>
      </c>
      <c r="UUI452" s="72" t="s">
        <v>94</v>
      </c>
      <c r="UUJ452" s="72" t="s">
        <v>94</v>
      </c>
      <c r="UUK452" s="72" t="s">
        <v>94</v>
      </c>
      <c r="UUL452" s="72" t="s">
        <v>94</v>
      </c>
      <c r="UUM452" s="72" t="s">
        <v>94</v>
      </c>
      <c r="UUN452" s="72" t="s">
        <v>94</v>
      </c>
      <c r="UUO452" s="72" t="s">
        <v>94</v>
      </c>
      <c r="UUP452" s="72" t="s">
        <v>94</v>
      </c>
      <c r="UUQ452" s="72" t="s">
        <v>94</v>
      </c>
      <c r="UUR452" s="72" t="s">
        <v>94</v>
      </c>
      <c r="UUS452" s="72" t="s">
        <v>94</v>
      </c>
      <c r="UUT452" s="72" t="s">
        <v>94</v>
      </c>
      <c r="UUU452" s="72" t="s">
        <v>94</v>
      </c>
      <c r="UUV452" s="72" t="s">
        <v>94</v>
      </c>
      <c r="UUW452" s="72" t="s">
        <v>94</v>
      </c>
      <c r="UUX452" s="72" t="s">
        <v>94</v>
      </c>
      <c r="UUY452" s="72" t="s">
        <v>94</v>
      </c>
      <c r="UUZ452" s="72" t="s">
        <v>94</v>
      </c>
      <c r="UVA452" s="72" t="s">
        <v>94</v>
      </c>
      <c r="UVB452" s="72" t="s">
        <v>94</v>
      </c>
      <c r="UVC452" s="72" t="s">
        <v>94</v>
      </c>
      <c r="UVD452" s="72" t="s">
        <v>94</v>
      </c>
      <c r="UVE452" s="72" t="s">
        <v>94</v>
      </c>
      <c r="UVF452" s="72" t="s">
        <v>94</v>
      </c>
      <c r="UVG452" s="72" t="s">
        <v>94</v>
      </c>
      <c r="UVH452" s="72" t="s">
        <v>94</v>
      </c>
      <c r="UVI452" s="72" t="s">
        <v>94</v>
      </c>
      <c r="UVJ452" s="72" t="s">
        <v>94</v>
      </c>
      <c r="UVK452" s="72" t="s">
        <v>94</v>
      </c>
      <c r="UVL452" s="72" t="s">
        <v>94</v>
      </c>
      <c r="UVM452" s="72" t="s">
        <v>94</v>
      </c>
      <c r="UVN452" s="72" t="s">
        <v>94</v>
      </c>
      <c r="UVO452" s="72" t="s">
        <v>94</v>
      </c>
      <c r="UVP452" s="72" t="s">
        <v>94</v>
      </c>
      <c r="UVQ452" s="72" t="s">
        <v>94</v>
      </c>
      <c r="UVR452" s="72" t="s">
        <v>94</v>
      </c>
      <c r="UVS452" s="72" t="s">
        <v>94</v>
      </c>
      <c r="UVT452" s="72" t="s">
        <v>94</v>
      </c>
      <c r="UVU452" s="72" t="s">
        <v>94</v>
      </c>
      <c r="UVV452" s="72" t="s">
        <v>94</v>
      </c>
      <c r="UVW452" s="72" t="s">
        <v>94</v>
      </c>
      <c r="UVX452" s="72" t="s">
        <v>94</v>
      </c>
      <c r="UVY452" s="72" t="s">
        <v>94</v>
      </c>
      <c r="UVZ452" s="72" t="s">
        <v>94</v>
      </c>
      <c r="UWA452" s="72" t="s">
        <v>94</v>
      </c>
      <c r="UWB452" s="72" t="s">
        <v>94</v>
      </c>
      <c r="UWC452" s="72" t="s">
        <v>94</v>
      </c>
      <c r="UWD452" s="72" t="s">
        <v>94</v>
      </c>
      <c r="UWE452" s="72" t="s">
        <v>94</v>
      </c>
      <c r="UWF452" s="72" t="s">
        <v>94</v>
      </c>
      <c r="UWG452" s="72" t="s">
        <v>94</v>
      </c>
      <c r="UWH452" s="72" t="s">
        <v>94</v>
      </c>
      <c r="UWI452" s="72" t="s">
        <v>94</v>
      </c>
      <c r="UWJ452" s="72" t="s">
        <v>94</v>
      </c>
      <c r="UWK452" s="72" t="s">
        <v>94</v>
      </c>
      <c r="UWL452" s="72" t="s">
        <v>94</v>
      </c>
      <c r="UWM452" s="72" t="s">
        <v>94</v>
      </c>
      <c r="UWN452" s="72" t="s">
        <v>94</v>
      </c>
      <c r="UWO452" s="72" t="s">
        <v>94</v>
      </c>
      <c r="UWP452" s="72" t="s">
        <v>94</v>
      </c>
      <c r="UWQ452" s="72" t="s">
        <v>94</v>
      </c>
      <c r="UWR452" s="72" t="s">
        <v>94</v>
      </c>
      <c r="UWS452" s="72" t="s">
        <v>94</v>
      </c>
      <c r="UWT452" s="72" t="s">
        <v>94</v>
      </c>
      <c r="UWU452" s="72" t="s">
        <v>94</v>
      </c>
      <c r="UWV452" s="72" t="s">
        <v>94</v>
      </c>
      <c r="UWW452" s="72" t="s">
        <v>94</v>
      </c>
      <c r="UWX452" s="72" t="s">
        <v>94</v>
      </c>
      <c r="UWY452" s="72" t="s">
        <v>94</v>
      </c>
      <c r="UWZ452" s="72" t="s">
        <v>94</v>
      </c>
      <c r="UXA452" s="72" t="s">
        <v>94</v>
      </c>
      <c r="UXB452" s="72" t="s">
        <v>94</v>
      </c>
      <c r="UXC452" s="72" t="s">
        <v>94</v>
      </c>
      <c r="UXD452" s="72" t="s">
        <v>94</v>
      </c>
      <c r="UXE452" s="72" t="s">
        <v>94</v>
      </c>
      <c r="UXF452" s="72" t="s">
        <v>94</v>
      </c>
      <c r="UXG452" s="72" t="s">
        <v>94</v>
      </c>
      <c r="UXH452" s="72" t="s">
        <v>94</v>
      </c>
      <c r="UXI452" s="72" t="s">
        <v>94</v>
      </c>
      <c r="UXJ452" s="72" t="s">
        <v>94</v>
      </c>
      <c r="UXK452" s="72" t="s">
        <v>94</v>
      </c>
      <c r="UXL452" s="72" t="s">
        <v>94</v>
      </c>
      <c r="UXM452" s="72" t="s">
        <v>94</v>
      </c>
      <c r="UXN452" s="72" t="s">
        <v>94</v>
      </c>
      <c r="UXO452" s="72" t="s">
        <v>94</v>
      </c>
      <c r="UXP452" s="72" t="s">
        <v>94</v>
      </c>
      <c r="UXQ452" s="72" t="s">
        <v>94</v>
      </c>
      <c r="UXR452" s="72" t="s">
        <v>94</v>
      </c>
      <c r="UXS452" s="72" t="s">
        <v>94</v>
      </c>
      <c r="UXT452" s="72" t="s">
        <v>94</v>
      </c>
      <c r="UXU452" s="72" t="s">
        <v>94</v>
      </c>
      <c r="UXV452" s="72" t="s">
        <v>94</v>
      </c>
      <c r="UXW452" s="72" t="s">
        <v>94</v>
      </c>
      <c r="UXX452" s="72" t="s">
        <v>94</v>
      </c>
      <c r="UXY452" s="72" t="s">
        <v>94</v>
      </c>
      <c r="UXZ452" s="72" t="s">
        <v>94</v>
      </c>
      <c r="UYA452" s="72" t="s">
        <v>94</v>
      </c>
      <c r="UYB452" s="72" t="s">
        <v>94</v>
      </c>
      <c r="UYC452" s="72" t="s">
        <v>94</v>
      </c>
      <c r="UYD452" s="72" t="s">
        <v>94</v>
      </c>
      <c r="UYE452" s="72" t="s">
        <v>94</v>
      </c>
      <c r="UYF452" s="72" t="s">
        <v>94</v>
      </c>
      <c r="UYG452" s="72" t="s">
        <v>94</v>
      </c>
      <c r="UYH452" s="72" t="s">
        <v>94</v>
      </c>
      <c r="UYI452" s="72" t="s">
        <v>94</v>
      </c>
      <c r="UYJ452" s="72" t="s">
        <v>94</v>
      </c>
      <c r="UYK452" s="72" t="s">
        <v>94</v>
      </c>
      <c r="UYL452" s="72" t="s">
        <v>94</v>
      </c>
      <c r="UYM452" s="72" t="s">
        <v>94</v>
      </c>
      <c r="UYN452" s="72" t="s">
        <v>94</v>
      </c>
      <c r="UYO452" s="72" t="s">
        <v>94</v>
      </c>
      <c r="UYP452" s="72" t="s">
        <v>94</v>
      </c>
      <c r="UYQ452" s="72" t="s">
        <v>94</v>
      </c>
      <c r="UYR452" s="72" t="s">
        <v>94</v>
      </c>
      <c r="UYS452" s="72" t="s">
        <v>94</v>
      </c>
      <c r="UYT452" s="72" t="s">
        <v>94</v>
      </c>
      <c r="UYU452" s="72" t="s">
        <v>94</v>
      </c>
      <c r="UYV452" s="72" t="s">
        <v>94</v>
      </c>
      <c r="UYW452" s="72" t="s">
        <v>94</v>
      </c>
      <c r="UYX452" s="72" t="s">
        <v>94</v>
      </c>
      <c r="UYY452" s="72" t="s">
        <v>94</v>
      </c>
      <c r="UYZ452" s="72" t="s">
        <v>94</v>
      </c>
      <c r="UZA452" s="72" t="s">
        <v>94</v>
      </c>
      <c r="UZB452" s="72" t="s">
        <v>94</v>
      </c>
      <c r="UZC452" s="72" t="s">
        <v>94</v>
      </c>
      <c r="UZD452" s="72" t="s">
        <v>94</v>
      </c>
      <c r="UZE452" s="72" t="s">
        <v>94</v>
      </c>
      <c r="UZF452" s="72" t="s">
        <v>94</v>
      </c>
      <c r="UZG452" s="72" t="s">
        <v>94</v>
      </c>
      <c r="UZH452" s="72" t="s">
        <v>94</v>
      </c>
      <c r="UZI452" s="72" t="s">
        <v>94</v>
      </c>
      <c r="UZJ452" s="72" t="s">
        <v>94</v>
      </c>
      <c r="UZK452" s="72" t="s">
        <v>94</v>
      </c>
      <c r="UZL452" s="72" t="s">
        <v>94</v>
      </c>
      <c r="UZM452" s="72" t="s">
        <v>94</v>
      </c>
      <c r="UZN452" s="72" t="s">
        <v>94</v>
      </c>
      <c r="UZO452" s="72" t="s">
        <v>94</v>
      </c>
      <c r="UZP452" s="72" t="s">
        <v>94</v>
      </c>
      <c r="UZQ452" s="72" t="s">
        <v>94</v>
      </c>
      <c r="UZR452" s="72" t="s">
        <v>94</v>
      </c>
      <c r="UZS452" s="72" t="s">
        <v>94</v>
      </c>
      <c r="UZT452" s="72" t="s">
        <v>94</v>
      </c>
      <c r="UZU452" s="72" t="s">
        <v>94</v>
      </c>
      <c r="UZV452" s="72" t="s">
        <v>94</v>
      </c>
      <c r="UZW452" s="72" t="s">
        <v>94</v>
      </c>
      <c r="UZX452" s="72" t="s">
        <v>94</v>
      </c>
      <c r="UZY452" s="72" t="s">
        <v>94</v>
      </c>
      <c r="UZZ452" s="72" t="s">
        <v>94</v>
      </c>
      <c r="VAA452" s="72" t="s">
        <v>94</v>
      </c>
      <c r="VAB452" s="72" t="s">
        <v>94</v>
      </c>
      <c r="VAC452" s="72" t="s">
        <v>94</v>
      </c>
      <c r="VAD452" s="72" t="s">
        <v>94</v>
      </c>
      <c r="VAE452" s="72" t="s">
        <v>94</v>
      </c>
      <c r="VAF452" s="72" t="s">
        <v>94</v>
      </c>
      <c r="VAG452" s="72" t="s">
        <v>94</v>
      </c>
      <c r="VAH452" s="72" t="s">
        <v>94</v>
      </c>
      <c r="VAI452" s="72" t="s">
        <v>94</v>
      </c>
      <c r="VAJ452" s="72" t="s">
        <v>94</v>
      </c>
      <c r="VAK452" s="72" t="s">
        <v>94</v>
      </c>
      <c r="VAL452" s="72" t="s">
        <v>94</v>
      </c>
      <c r="VAM452" s="72" t="s">
        <v>94</v>
      </c>
      <c r="VAN452" s="72" t="s">
        <v>94</v>
      </c>
      <c r="VAO452" s="72" t="s">
        <v>94</v>
      </c>
      <c r="VAP452" s="72" t="s">
        <v>94</v>
      </c>
      <c r="VAQ452" s="72" t="s">
        <v>94</v>
      </c>
      <c r="VAR452" s="72" t="s">
        <v>94</v>
      </c>
      <c r="VAS452" s="72" t="s">
        <v>94</v>
      </c>
      <c r="VAT452" s="72" t="s">
        <v>94</v>
      </c>
      <c r="VAU452" s="72" t="s">
        <v>94</v>
      </c>
      <c r="VAV452" s="72" t="s">
        <v>94</v>
      </c>
      <c r="VAW452" s="72" t="s">
        <v>94</v>
      </c>
      <c r="VAX452" s="72" t="s">
        <v>94</v>
      </c>
      <c r="VAY452" s="72" t="s">
        <v>94</v>
      </c>
      <c r="VAZ452" s="72" t="s">
        <v>94</v>
      </c>
      <c r="VBA452" s="72" t="s">
        <v>94</v>
      </c>
      <c r="VBB452" s="72" t="s">
        <v>94</v>
      </c>
      <c r="VBC452" s="72" t="s">
        <v>94</v>
      </c>
      <c r="VBD452" s="72" t="s">
        <v>94</v>
      </c>
      <c r="VBE452" s="72" t="s">
        <v>94</v>
      </c>
      <c r="VBF452" s="72" t="s">
        <v>94</v>
      </c>
      <c r="VBG452" s="72" t="s">
        <v>94</v>
      </c>
      <c r="VBH452" s="72" t="s">
        <v>94</v>
      </c>
      <c r="VBI452" s="72" t="s">
        <v>94</v>
      </c>
      <c r="VBJ452" s="72" t="s">
        <v>94</v>
      </c>
      <c r="VBK452" s="72" t="s">
        <v>94</v>
      </c>
      <c r="VBL452" s="72" t="s">
        <v>94</v>
      </c>
      <c r="VBM452" s="72" t="s">
        <v>94</v>
      </c>
      <c r="VBN452" s="72" t="s">
        <v>94</v>
      </c>
      <c r="VBO452" s="72" t="s">
        <v>94</v>
      </c>
      <c r="VBP452" s="72" t="s">
        <v>94</v>
      </c>
      <c r="VBQ452" s="72" t="s">
        <v>94</v>
      </c>
      <c r="VBR452" s="72" t="s">
        <v>94</v>
      </c>
      <c r="VBS452" s="72" t="s">
        <v>94</v>
      </c>
      <c r="VBT452" s="72" t="s">
        <v>94</v>
      </c>
      <c r="VBU452" s="72" t="s">
        <v>94</v>
      </c>
      <c r="VBV452" s="72" t="s">
        <v>94</v>
      </c>
      <c r="VBW452" s="72" t="s">
        <v>94</v>
      </c>
      <c r="VBX452" s="72" t="s">
        <v>94</v>
      </c>
      <c r="VBY452" s="72" t="s">
        <v>94</v>
      </c>
      <c r="VBZ452" s="72" t="s">
        <v>94</v>
      </c>
      <c r="VCA452" s="72" t="s">
        <v>94</v>
      </c>
      <c r="VCB452" s="72" t="s">
        <v>94</v>
      </c>
      <c r="VCC452" s="72" t="s">
        <v>94</v>
      </c>
      <c r="VCD452" s="72" t="s">
        <v>94</v>
      </c>
      <c r="VCE452" s="72" t="s">
        <v>94</v>
      </c>
      <c r="VCF452" s="72" t="s">
        <v>94</v>
      </c>
      <c r="VCG452" s="72" t="s">
        <v>94</v>
      </c>
      <c r="VCH452" s="72" t="s">
        <v>94</v>
      </c>
      <c r="VCI452" s="72" t="s">
        <v>94</v>
      </c>
      <c r="VCJ452" s="72" t="s">
        <v>94</v>
      </c>
      <c r="VCK452" s="72" t="s">
        <v>94</v>
      </c>
      <c r="VCL452" s="72" t="s">
        <v>94</v>
      </c>
      <c r="VCM452" s="72" t="s">
        <v>94</v>
      </c>
      <c r="VCN452" s="72" t="s">
        <v>94</v>
      </c>
      <c r="VCO452" s="72" t="s">
        <v>94</v>
      </c>
      <c r="VCP452" s="72" t="s">
        <v>94</v>
      </c>
      <c r="VCQ452" s="72" t="s">
        <v>94</v>
      </c>
      <c r="VCR452" s="72" t="s">
        <v>94</v>
      </c>
      <c r="VCS452" s="72" t="s">
        <v>94</v>
      </c>
      <c r="VCT452" s="72" t="s">
        <v>94</v>
      </c>
      <c r="VCU452" s="72" t="s">
        <v>94</v>
      </c>
      <c r="VCV452" s="72" t="s">
        <v>94</v>
      </c>
      <c r="VCW452" s="72" t="s">
        <v>94</v>
      </c>
      <c r="VCX452" s="72" t="s">
        <v>94</v>
      </c>
      <c r="VCY452" s="72" t="s">
        <v>94</v>
      </c>
      <c r="VCZ452" s="72" t="s">
        <v>94</v>
      </c>
      <c r="VDA452" s="72" t="s">
        <v>94</v>
      </c>
      <c r="VDB452" s="72" t="s">
        <v>94</v>
      </c>
      <c r="VDC452" s="72" t="s">
        <v>94</v>
      </c>
      <c r="VDD452" s="72" t="s">
        <v>94</v>
      </c>
      <c r="VDE452" s="72" t="s">
        <v>94</v>
      </c>
      <c r="VDF452" s="72" t="s">
        <v>94</v>
      </c>
      <c r="VDG452" s="72" t="s">
        <v>94</v>
      </c>
      <c r="VDH452" s="72" t="s">
        <v>94</v>
      </c>
      <c r="VDI452" s="72" t="s">
        <v>94</v>
      </c>
      <c r="VDJ452" s="72" t="s">
        <v>94</v>
      </c>
      <c r="VDK452" s="72" t="s">
        <v>94</v>
      </c>
      <c r="VDL452" s="72" t="s">
        <v>94</v>
      </c>
      <c r="VDM452" s="72" t="s">
        <v>94</v>
      </c>
      <c r="VDN452" s="72" t="s">
        <v>94</v>
      </c>
      <c r="VDO452" s="72" t="s">
        <v>94</v>
      </c>
      <c r="VDP452" s="72" t="s">
        <v>94</v>
      </c>
      <c r="VDQ452" s="72" t="s">
        <v>94</v>
      </c>
      <c r="VDR452" s="72" t="s">
        <v>94</v>
      </c>
      <c r="VDS452" s="72" t="s">
        <v>94</v>
      </c>
      <c r="VDT452" s="72" t="s">
        <v>94</v>
      </c>
      <c r="VDU452" s="72" t="s">
        <v>94</v>
      </c>
      <c r="VDV452" s="72" t="s">
        <v>94</v>
      </c>
      <c r="VDW452" s="72" t="s">
        <v>94</v>
      </c>
      <c r="VDX452" s="72" t="s">
        <v>94</v>
      </c>
      <c r="VDY452" s="72" t="s">
        <v>94</v>
      </c>
      <c r="VDZ452" s="72" t="s">
        <v>94</v>
      </c>
      <c r="VEA452" s="72" t="s">
        <v>94</v>
      </c>
      <c r="VEB452" s="72" t="s">
        <v>94</v>
      </c>
      <c r="VEC452" s="72" t="s">
        <v>94</v>
      </c>
      <c r="VED452" s="72" t="s">
        <v>94</v>
      </c>
      <c r="VEE452" s="72" t="s">
        <v>94</v>
      </c>
      <c r="VEF452" s="72" t="s">
        <v>94</v>
      </c>
      <c r="VEG452" s="72" t="s">
        <v>94</v>
      </c>
      <c r="VEH452" s="72" t="s">
        <v>94</v>
      </c>
      <c r="VEI452" s="72" t="s">
        <v>94</v>
      </c>
      <c r="VEJ452" s="72" t="s">
        <v>94</v>
      </c>
      <c r="VEK452" s="72" t="s">
        <v>94</v>
      </c>
      <c r="VEL452" s="72" t="s">
        <v>94</v>
      </c>
      <c r="VEM452" s="72" t="s">
        <v>94</v>
      </c>
      <c r="VEN452" s="72" t="s">
        <v>94</v>
      </c>
      <c r="VEO452" s="72" t="s">
        <v>94</v>
      </c>
      <c r="VEP452" s="72" t="s">
        <v>94</v>
      </c>
      <c r="VEQ452" s="72" t="s">
        <v>94</v>
      </c>
      <c r="VER452" s="72" t="s">
        <v>94</v>
      </c>
      <c r="VES452" s="72" t="s">
        <v>94</v>
      </c>
      <c r="VET452" s="72" t="s">
        <v>94</v>
      </c>
      <c r="VEU452" s="72" t="s">
        <v>94</v>
      </c>
      <c r="VEV452" s="72" t="s">
        <v>94</v>
      </c>
      <c r="VEW452" s="72" t="s">
        <v>94</v>
      </c>
      <c r="VEX452" s="72" t="s">
        <v>94</v>
      </c>
      <c r="VEY452" s="72" t="s">
        <v>94</v>
      </c>
      <c r="VEZ452" s="72" t="s">
        <v>94</v>
      </c>
      <c r="VFA452" s="72" t="s">
        <v>94</v>
      </c>
      <c r="VFB452" s="72" t="s">
        <v>94</v>
      </c>
      <c r="VFC452" s="72" t="s">
        <v>94</v>
      </c>
      <c r="VFD452" s="72" t="s">
        <v>94</v>
      </c>
      <c r="VFE452" s="72" t="s">
        <v>94</v>
      </c>
      <c r="VFF452" s="72" t="s">
        <v>94</v>
      </c>
      <c r="VFG452" s="72" t="s">
        <v>94</v>
      </c>
      <c r="VFH452" s="72" t="s">
        <v>94</v>
      </c>
      <c r="VFI452" s="72" t="s">
        <v>94</v>
      </c>
      <c r="VFJ452" s="72" t="s">
        <v>94</v>
      </c>
      <c r="VFK452" s="72" t="s">
        <v>94</v>
      </c>
      <c r="VFL452" s="72" t="s">
        <v>94</v>
      </c>
      <c r="VFM452" s="72" t="s">
        <v>94</v>
      </c>
      <c r="VFN452" s="72" t="s">
        <v>94</v>
      </c>
      <c r="VFO452" s="72" t="s">
        <v>94</v>
      </c>
      <c r="VFP452" s="72" t="s">
        <v>94</v>
      </c>
      <c r="VFQ452" s="72" t="s">
        <v>94</v>
      </c>
      <c r="VFR452" s="72" t="s">
        <v>94</v>
      </c>
      <c r="VFS452" s="72" t="s">
        <v>94</v>
      </c>
      <c r="VFT452" s="72" t="s">
        <v>94</v>
      </c>
      <c r="VFU452" s="72" t="s">
        <v>94</v>
      </c>
      <c r="VFV452" s="72" t="s">
        <v>94</v>
      </c>
      <c r="VFW452" s="72" t="s">
        <v>94</v>
      </c>
      <c r="VFX452" s="72" t="s">
        <v>94</v>
      </c>
      <c r="VFY452" s="72" t="s">
        <v>94</v>
      </c>
      <c r="VFZ452" s="72" t="s">
        <v>94</v>
      </c>
      <c r="VGA452" s="72" t="s">
        <v>94</v>
      </c>
      <c r="VGB452" s="72" t="s">
        <v>94</v>
      </c>
      <c r="VGC452" s="72" t="s">
        <v>94</v>
      </c>
      <c r="VGD452" s="72" t="s">
        <v>94</v>
      </c>
      <c r="VGE452" s="72" t="s">
        <v>94</v>
      </c>
      <c r="VGF452" s="72" t="s">
        <v>94</v>
      </c>
      <c r="VGG452" s="72" t="s">
        <v>94</v>
      </c>
      <c r="VGH452" s="72" t="s">
        <v>94</v>
      </c>
      <c r="VGI452" s="72" t="s">
        <v>94</v>
      </c>
      <c r="VGJ452" s="72" t="s">
        <v>94</v>
      </c>
      <c r="VGK452" s="72" t="s">
        <v>94</v>
      </c>
      <c r="VGL452" s="72" t="s">
        <v>94</v>
      </c>
      <c r="VGM452" s="72" t="s">
        <v>94</v>
      </c>
      <c r="VGN452" s="72" t="s">
        <v>94</v>
      </c>
      <c r="VGO452" s="72" t="s">
        <v>94</v>
      </c>
      <c r="VGP452" s="72" t="s">
        <v>94</v>
      </c>
      <c r="VGQ452" s="72" t="s">
        <v>94</v>
      </c>
      <c r="VGR452" s="72" t="s">
        <v>94</v>
      </c>
      <c r="VGS452" s="72" t="s">
        <v>94</v>
      </c>
      <c r="VGT452" s="72" t="s">
        <v>94</v>
      </c>
      <c r="VGU452" s="72" t="s">
        <v>94</v>
      </c>
      <c r="VGV452" s="72" t="s">
        <v>94</v>
      </c>
      <c r="VGW452" s="72" t="s">
        <v>94</v>
      </c>
      <c r="VGX452" s="72" t="s">
        <v>94</v>
      </c>
      <c r="VGY452" s="72" t="s">
        <v>94</v>
      </c>
      <c r="VGZ452" s="72" t="s">
        <v>94</v>
      </c>
      <c r="VHA452" s="72" t="s">
        <v>94</v>
      </c>
      <c r="VHB452" s="72" t="s">
        <v>94</v>
      </c>
      <c r="VHC452" s="72" t="s">
        <v>94</v>
      </c>
      <c r="VHD452" s="72" t="s">
        <v>94</v>
      </c>
      <c r="VHE452" s="72" t="s">
        <v>94</v>
      </c>
      <c r="VHF452" s="72" t="s">
        <v>94</v>
      </c>
      <c r="VHG452" s="72" t="s">
        <v>94</v>
      </c>
      <c r="VHH452" s="72" t="s">
        <v>94</v>
      </c>
      <c r="VHI452" s="72" t="s">
        <v>94</v>
      </c>
      <c r="VHJ452" s="72" t="s">
        <v>94</v>
      </c>
      <c r="VHK452" s="72" t="s">
        <v>94</v>
      </c>
      <c r="VHL452" s="72" t="s">
        <v>94</v>
      </c>
      <c r="VHM452" s="72" t="s">
        <v>94</v>
      </c>
      <c r="VHN452" s="72" t="s">
        <v>94</v>
      </c>
      <c r="VHO452" s="72" t="s">
        <v>94</v>
      </c>
      <c r="VHP452" s="72" t="s">
        <v>94</v>
      </c>
      <c r="VHQ452" s="72" t="s">
        <v>94</v>
      </c>
      <c r="VHR452" s="72" t="s">
        <v>94</v>
      </c>
      <c r="VHS452" s="72" t="s">
        <v>94</v>
      </c>
      <c r="VHT452" s="72" t="s">
        <v>94</v>
      </c>
      <c r="VHU452" s="72" t="s">
        <v>94</v>
      </c>
      <c r="VHV452" s="72" t="s">
        <v>94</v>
      </c>
      <c r="VHW452" s="72" t="s">
        <v>94</v>
      </c>
      <c r="VHX452" s="72" t="s">
        <v>94</v>
      </c>
      <c r="VHY452" s="72" t="s">
        <v>94</v>
      </c>
      <c r="VHZ452" s="72" t="s">
        <v>94</v>
      </c>
      <c r="VIA452" s="72" t="s">
        <v>94</v>
      </c>
      <c r="VIB452" s="72" t="s">
        <v>94</v>
      </c>
      <c r="VIC452" s="72" t="s">
        <v>94</v>
      </c>
      <c r="VID452" s="72" t="s">
        <v>94</v>
      </c>
      <c r="VIE452" s="72" t="s">
        <v>94</v>
      </c>
      <c r="VIF452" s="72" t="s">
        <v>94</v>
      </c>
      <c r="VIG452" s="72" t="s">
        <v>94</v>
      </c>
      <c r="VIH452" s="72" t="s">
        <v>94</v>
      </c>
      <c r="VII452" s="72" t="s">
        <v>94</v>
      </c>
      <c r="VIJ452" s="72" t="s">
        <v>94</v>
      </c>
      <c r="VIK452" s="72" t="s">
        <v>94</v>
      </c>
      <c r="VIL452" s="72" t="s">
        <v>94</v>
      </c>
      <c r="VIM452" s="72" t="s">
        <v>94</v>
      </c>
      <c r="VIN452" s="72" t="s">
        <v>94</v>
      </c>
      <c r="VIO452" s="72" t="s">
        <v>94</v>
      </c>
      <c r="VIP452" s="72" t="s">
        <v>94</v>
      </c>
      <c r="VIQ452" s="72" t="s">
        <v>94</v>
      </c>
      <c r="VIR452" s="72" t="s">
        <v>94</v>
      </c>
      <c r="VIS452" s="72" t="s">
        <v>94</v>
      </c>
      <c r="VIT452" s="72" t="s">
        <v>94</v>
      </c>
      <c r="VIU452" s="72" t="s">
        <v>94</v>
      </c>
      <c r="VIV452" s="72" t="s">
        <v>94</v>
      </c>
      <c r="VIW452" s="72" t="s">
        <v>94</v>
      </c>
      <c r="VIX452" s="72" t="s">
        <v>94</v>
      </c>
      <c r="VIY452" s="72" t="s">
        <v>94</v>
      </c>
      <c r="VIZ452" s="72" t="s">
        <v>94</v>
      </c>
      <c r="VJA452" s="72" t="s">
        <v>94</v>
      </c>
      <c r="VJB452" s="72" t="s">
        <v>94</v>
      </c>
      <c r="VJC452" s="72" t="s">
        <v>94</v>
      </c>
      <c r="VJD452" s="72" t="s">
        <v>94</v>
      </c>
      <c r="VJE452" s="72" t="s">
        <v>94</v>
      </c>
      <c r="VJF452" s="72" t="s">
        <v>94</v>
      </c>
      <c r="VJG452" s="72" t="s">
        <v>94</v>
      </c>
      <c r="VJH452" s="72" t="s">
        <v>94</v>
      </c>
      <c r="VJI452" s="72" t="s">
        <v>94</v>
      </c>
      <c r="VJJ452" s="72" t="s">
        <v>94</v>
      </c>
      <c r="VJK452" s="72" t="s">
        <v>94</v>
      </c>
      <c r="VJL452" s="72" t="s">
        <v>94</v>
      </c>
      <c r="VJM452" s="72" t="s">
        <v>94</v>
      </c>
      <c r="VJN452" s="72" t="s">
        <v>94</v>
      </c>
      <c r="VJO452" s="72" t="s">
        <v>94</v>
      </c>
      <c r="VJP452" s="72" t="s">
        <v>94</v>
      </c>
      <c r="VJQ452" s="72" t="s">
        <v>94</v>
      </c>
      <c r="VJR452" s="72" t="s">
        <v>94</v>
      </c>
      <c r="VJS452" s="72" t="s">
        <v>94</v>
      </c>
      <c r="VJT452" s="72" t="s">
        <v>94</v>
      </c>
      <c r="VJU452" s="72" t="s">
        <v>94</v>
      </c>
      <c r="VJV452" s="72" t="s">
        <v>94</v>
      </c>
      <c r="VJW452" s="72" t="s">
        <v>94</v>
      </c>
      <c r="VJX452" s="72" t="s">
        <v>94</v>
      </c>
      <c r="VJY452" s="72" t="s">
        <v>94</v>
      </c>
      <c r="VJZ452" s="72" t="s">
        <v>94</v>
      </c>
      <c r="VKA452" s="72" t="s">
        <v>94</v>
      </c>
      <c r="VKB452" s="72" t="s">
        <v>94</v>
      </c>
      <c r="VKC452" s="72" t="s">
        <v>94</v>
      </c>
      <c r="VKD452" s="72" t="s">
        <v>94</v>
      </c>
      <c r="VKE452" s="72" t="s">
        <v>94</v>
      </c>
      <c r="VKF452" s="72" t="s">
        <v>94</v>
      </c>
      <c r="VKG452" s="72" t="s">
        <v>94</v>
      </c>
      <c r="VKH452" s="72" t="s">
        <v>94</v>
      </c>
      <c r="VKI452" s="72" t="s">
        <v>94</v>
      </c>
      <c r="VKJ452" s="72" t="s">
        <v>94</v>
      </c>
      <c r="VKK452" s="72" t="s">
        <v>94</v>
      </c>
      <c r="VKL452" s="72" t="s">
        <v>94</v>
      </c>
      <c r="VKM452" s="72" t="s">
        <v>94</v>
      </c>
      <c r="VKN452" s="72" t="s">
        <v>94</v>
      </c>
      <c r="VKO452" s="72" t="s">
        <v>94</v>
      </c>
      <c r="VKP452" s="72" t="s">
        <v>94</v>
      </c>
      <c r="VKQ452" s="72" t="s">
        <v>94</v>
      </c>
      <c r="VKR452" s="72" t="s">
        <v>94</v>
      </c>
      <c r="VKS452" s="72" t="s">
        <v>94</v>
      </c>
      <c r="VKT452" s="72" t="s">
        <v>94</v>
      </c>
      <c r="VKU452" s="72" t="s">
        <v>94</v>
      </c>
      <c r="VKV452" s="72" t="s">
        <v>94</v>
      </c>
      <c r="VKW452" s="72" t="s">
        <v>94</v>
      </c>
      <c r="VKX452" s="72" t="s">
        <v>94</v>
      </c>
      <c r="VKY452" s="72" t="s">
        <v>94</v>
      </c>
      <c r="VKZ452" s="72" t="s">
        <v>94</v>
      </c>
      <c r="VLA452" s="72" t="s">
        <v>94</v>
      </c>
      <c r="VLB452" s="72" t="s">
        <v>94</v>
      </c>
      <c r="VLC452" s="72" t="s">
        <v>94</v>
      </c>
      <c r="VLD452" s="72" t="s">
        <v>94</v>
      </c>
      <c r="VLE452" s="72" t="s">
        <v>94</v>
      </c>
      <c r="VLF452" s="72" t="s">
        <v>94</v>
      </c>
      <c r="VLG452" s="72" t="s">
        <v>94</v>
      </c>
      <c r="VLH452" s="72" t="s">
        <v>94</v>
      </c>
      <c r="VLI452" s="72" t="s">
        <v>94</v>
      </c>
      <c r="VLJ452" s="72" t="s">
        <v>94</v>
      </c>
      <c r="VLK452" s="72" t="s">
        <v>94</v>
      </c>
      <c r="VLL452" s="72" t="s">
        <v>94</v>
      </c>
      <c r="VLM452" s="72" t="s">
        <v>94</v>
      </c>
      <c r="VLN452" s="72" t="s">
        <v>94</v>
      </c>
      <c r="VLO452" s="72" t="s">
        <v>94</v>
      </c>
      <c r="VLP452" s="72" t="s">
        <v>94</v>
      </c>
      <c r="VLQ452" s="72" t="s">
        <v>94</v>
      </c>
      <c r="VLR452" s="72" t="s">
        <v>94</v>
      </c>
      <c r="VLS452" s="72" t="s">
        <v>94</v>
      </c>
      <c r="VLT452" s="72" t="s">
        <v>94</v>
      </c>
      <c r="VLU452" s="72" t="s">
        <v>94</v>
      </c>
      <c r="VLV452" s="72" t="s">
        <v>94</v>
      </c>
      <c r="VLW452" s="72" t="s">
        <v>94</v>
      </c>
      <c r="VLX452" s="72" t="s">
        <v>94</v>
      </c>
      <c r="VLY452" s="72" t="s">
        <v>94</v>
      </c>
      <c r="VLZ452" s="72" t="s">
        <v>94</v>
      </c>
      <c r="VMA452" s="72" t="s">
        <v>94</v>
      </c>
      <c r="VMB452" s="72" t="s">
        <v>94</v>
      </c>
      <c r="VMC452" s="72" t="s">
        <v>94</v>
      </c>
      <c r="VMD452" s="72" t="s">
        <v>94</v>
      </c>
      <c r="VME452" s="72" t="s">
        <v>94</v>
      </c>
      <c r="VMF452" s="72" t="s">
        <v>94</v>
      </c>
      <c r="VMG452" s="72" t="s">
        <v>94</v>
      </c>
      <c r="VMH452" s="72" t="s">
        <v>94</v>
      </c>
      <c r="VMI452" s="72" t="s">
        <v>94</v>
      </c>
      <c r="VMJ452" s="72" t="s">
        <v>94</v>
      </c>
      <c r="VMK452" s="72" t="s">
        <v>94</v>
      </c>
      <c r="VML452" s="72" t="s">
        <v>94</v>
      </c>
      <c r="VMM452" s="72" t="s">
        <v>94</v>
      </c>
      <c r="VMN452" s="72" t="s">
        <v>94</v>
      </c>
      <c r="VMO452" s="72" t="s">
        <v>94</v>
      </c>
      <c r="VMP452" s="72" t="s">
        <v>94</v>
      </c>
      <c r="VMQ452" s="72" t="s">
        <v>94</v>
      </c>
      <c r="VMR452" s="72" t="s">
        <v>94</v>
      </c>
      <c r="VMS452" s="72" t="s">
        <v>94</v>
      </c>
      <c r="VMT452" s="72" t="s">
        <v>94</v>
      </c>
      <c r="VMU452" s="72" t="s">
        <v>94</v>
      </c>
      <c r="VMV452" s="72" t="s">
        <v>94</v>
      </c>
      <c r="VMW452" s="72" t="s">
        <v>94</v>
      </c>
      <c r="VMX452" s="72" t="s">
        <v>94</v>
      </c>
      <c r="VMY452" s="72" t="s">
        <v>94</v>
      </c>
      <c r="VMZ452" s="72" t="s">
        <v>94</v>
      </c>
      <c r="VNA452" s="72" t="s">
        <v>94</v>
      </c>
      <c r="VNB452" s="72" t="s">
        <v>94</v>
      </c>
      <c r="VNC452" s="72" t="s">
        <v>94</v>
      </c>
      <c r="VND452" s="72" t="s">
        <v>94</v>
      </c>
      <c r="VNE452" s="72" t="s">
        <v>94</v>
      </c>
      <c r="VNF452" s="72" t="s">
        <v>94</v>
      </c>
      <c r="VNG452" s="72" t="s">
        <v>94</v>
      </c>
      <c r="VNH452" s="72" t="s">
        <v>94</v>
      </c>
      <c r="VNI452" s="72" t="s">
        <v>94</v>
      </c>
      <c r="VNJ452" s="72" t="s">
        <v>94</v>
      </c>
      <c r="VNK452" s="72" t="s">
        <v>94</v>
      </c>
      <c r="VNL452" s="72" t="s">
        <v>94</v>
      </c>
      <c r="VNM452" s="72" t="s">
        <v>94</v>
      </c>
      <c r="VNN452" s="72" t="s">
        <v>94</v>
      </c>
      <c r="VNO452" s="72" t="s">
        <v>94</v>
      </c>
      <c r="VNP452" s="72" t="s">
        <v>94</v>
      </c>
      <c r="VNQ452" s="72" t="s">
        <v>94</v>
      </c>
      <c r="VNR452" s="72" t="s">
        <v>94</v>
      </c>
      <c r="VNS452" s="72" t="s">
        <v>94</v>
      </c>
      <c r="VNT452" s="72" t="s">
        <v>94</v>
      </c>
      <c r="VNU452" s="72" t="s">
        <v>94</v>
      </c>
      <c r="VNV452" s="72" t="s">
        <v>94</v>
      </c>
      <c r="VNW452" s="72" t="s">
        <v>94</v>
      </c>
      <c r="VNX452" s="72" t="s">
        <v>94</v>
      </c>
      <c r="VNY452" s="72" t="s">
        <v>94</v>
      </c>
      <c r="VNZ452" s="72" t="s">
        <v>94</v>
      </c>
      <c r="VOA452" s="72" t="s">
        <v>94</v>
      </c>
      <c r="VOB452" s="72" t="s">
        <v>94</v>
      </c>
      <c r="VOC452" s="72" t="s">
        <v>94</v>
      </c>
      <c r="VOD452" s="72" t="s">
        <v>94</v>
      </c>
      <c r="VOE452" s="72" t="s">
        <v>94</v>
      </c>
      <c r="VOF452" s="72" t="s">
        <v>94</v>
      </c>
      <c r="VOG452" s="72" t="s">
        <v>94</v>
      </c>
      <c r="VOH452" s="72" t="s">
        <v>94</v>
      </c>
      <c r="VOI452" s="72" t="s">
        <v>94</v>
      </c>
      <c r="VOJ452" s="72" t="s">
        <v>94</v>
      </c>
      <c r="VOK452" s="72" t="s">
        <v>94</v>
      </c>
      <c r="VOL452" s="72" t="s">
        <v>94</v>
      </c>
      <c r="VOM452" s="72" t="s">
        <v>94</v>
      </c>
      <c r="VON452" s="72" t="s">
        <v>94</v>
      </c>
      <c r="VOO452" s="72" t="s">
        <v>94</v>
      </c>
      <c r="VOP452" s="72" t="s">
        <v>94</v>
      </c>
      <c r="VOQ452" s="72" t="s">
        <v>94</v>
      </c>
      <c r="VOR452" s="72" t="s">
        <v>94</v>
      </c>
      <c r="VOS452" s="72" t="s">
        <v>94</v>
      </c>
      <c r="VOT452" s="72" t="s">
        <v>94</v>
      </c>
      <c r="VOU452" s="72" t="s">
        <v>94</v>
      </c>
      <c r="VOV452" s="72" t="s">
        <v>94</v>
      </c>
      <c r="VOW452" s="72" t="s">
        <v>94</v>
      </c>
      <c r="VOX452" s="72" t="s">
        <v>94</v>
      </c>
      <c r="VOY452" s="72" t="s">
        <v>94</v>
      </c>
      <c r="VOZ452" s="72" t="s">
        <v>94</v>
      </c>
      <c r="VPA452" s="72" t="s">
        <v>94</v>
      </c>
      <c r="VPB452" s="72" t="s">
        <v>94</v>
      </c>
      <c r="VPC452" s="72" t="s">
        <v>94</v>
      </c>
      <c r="VPD452" s="72" t="s">
        <v>94</v>
      </c>
      <c r="VPE452" s="72" t="s">
        <v>94</v>
      </c>
      <c r="VPF452" s="72" t="s">
        <v>94</v>
      </c>
      <c r="VPG452" s="72" t="s">
        <v>94</v>
      </c>
      <c r="VPH452" s="72" t="s">
        <v>94</v>
      </c>
      <c r="VPI452" s="72" t="s">
        <v>94</v>
      </c>
      <c r="VPJ452" s="72" t="s">
        <v>94</v>
      </c>
      <c r="VPK452" s="72" t="s">
        <v>94</v>
      </c>
      <c r="VPL452" s="72" t="s">
        <v>94</v>
      </c>
      <c r="VPM452" s="72" t="s">
        <v>94</v>
      </c>
      <c r="VPN452" s="72" t="s">
        <v>94</v>
      </c>
      <c r="VPO452" s="72" t="s">
        <v>94</v>
      </c>
      <c r="VPP452" s="72" t="s">
        <v>94</v>
      </c>
      <c r="VPQ452" s="72" t="s">
        <v>94</v>
      </c>
      <c r="VPR452" s="72" t="s">
        <v>94</v>
      </c>
      <c r="VPS452" s="72" t="s">
        <v>94</v>
      </c>
      <c r="VPT452" s="72" t="s">
        <v>94</v>
      </c>
      <c r="VPU452" s="72" t="s">
        <v>94</v>
      </c>
      <c r="VPV452" s="72" t="s">
        <v>94</v>
      </c>
      <c r="VPW452" s="72" t="s">
        <v>94</v>
      </c>
      <c r="VPX452" s="72" t="s">
        <v>94</v>
      </c>
      <c r="VPY452" s="72" t="s">
        <v>94</v>
      </c>
      <c r="VPZ452" s="72" t="s">
        <v>94</v>
      </c>
      <c r="VQA452" s="72" t="s">
        <v>94</v>
      </c>
      <c r="VQB452" s="72" t="s">
        <v>94</v>
      </c>
      <c r="VQC452" s="72" t="s">
        <v>94</v>
      </c>
      <c r="VQD452" s="72" t="s">
        <v>94</v>
      </c>
      <c r="VQE452" s="72" t="s">
        <v>94</v>
      </c>
      <c r="VQF452" s="72" t="s">
        <v>94</v>
      </c>
      <c r="VQG452" s="72" t="s">
        <v>94</v>
      </c>
      <c r="VQH452" s="72" t="s">
        <v>94</v>
      </c>
      <c r="VQI452" s="72" t="s">
        <v>94</v>
      </c>
      <c r="VQJ452" s="72" t="s">
        <v>94</v>
      </c>
      <c r="VQK452" s="72" t="s">
        <v>94</v>
      </c>
      <c r="VQL452" s="72" t="s">
        <v>94</v>
      </c>
      <c r="VQM452" s="72" t="s">
        <v>94</v>
      </c>
      <c r="VQN452" s="72" t="s">
        <v>94</v>
      </c>
      <c r="VQO452" s="72" t="s">
        <v>94</v>
      </c>
      <c r="VQP452" s="72" t="s">
        <v>94</v>
      </c>
      <c r="VQQ452" s="72" t="s">
        <v>94</v>
      </c>
      <c r="VQR452" s="72" t="s">
        <v>94</v>
      </c>
      <c r="VQS452" s="72" t="s">
        <v>94</v>
      </c>
      <c r="VQT452" s="72" t="s">
        <v>94</v>
      </c>
      <c r="VQU452" s="72" t="s">
        <v>94</v>
      </c>
      <c r="VQV452" s="72" t="s">
        <v>94</v>
      </c>
      <c r="VQW452" s="72" t="s">
        <v>94</v>
      </c>
      <c r="VQX452" s="72" t="s">
        <v>94</v>
      </c>
      <c r="VQY452" s="72" t="s">
        <v>94</v>
      </c>
      <c r="VQZ452" s="72" t="s">
        <v>94</v>
      </c>
      <c r="VRA452" s="72" t="s">
        <v>94</v>
      </c>
      <c r="VRB452" s="72" t="s">
        <v>94</v>
      </c>
      <c r="VRC452" s="72" t="s">
        <v>94</v>
      </c>
      <c r="VRD452" s="72" t="s">
        <v>94</v>
      </c>
      <c r="VRE452" s="72" t="s">
        <v>94</v>
      </c>
      <c r="VRF452" s="72" t="s">
        <v>94</v>
      </c>
      <c r="VRG452" s="72" t="s">
        <v>94</v>
      </c>
      <c r="VRH452" s="72" t="s">
        <v>94</v>
      </c>
      <c r="VRI452" s="72" t="s">
        <v>94</v>
      </c>
      <c r="VRJ452" s="72" t="s">
        <v>94</v>
      </c>
      <c r="VRK452" s="72" t="s">
        <v>94</v>
      </c>
      <c r="VRL452" s="72" t="s">
        <v>94</v>
      </c>
      <c r="VRM452" s="72" t="s">
        <v>94</v>
      </c>
      <c r="VRN452" s="72" t="s">
        <v>94</v>
      </c>
      <c r="VRO452" s="72" t="s">
        <v>94</v>
      </c>
      <c r="VRP452" s="72" t="s">
        <v>94</v>
      </c>
      <c r="VRQ452" s="72" t="s">
        <v>94</v>
      </c>
      <c r="VRR452" s="72" t="s">
        <v>94</v>
      </c>
      <c r="VRS452" s="72" t="s">
        <v>94</v>
      </c>
      <c r="VRT452" s="72" t="s">
        <v>94</v>
      </c>
      <c r="VRU452" s="72" t="s">
        <v>94</v>
      </c>
      <c r="VRV452" s="72" t="s">
        <v>94</v>
      </c>
      <c r="VRW452" s="72" t="s">
        <v>94</v>
      </c>
      <c r="VRX452" s="72" t="s">
        <v>94</v>
      </c>
      <c r="VRY452" s="72" t="s">
        <v>94</v>
      </c>
      <c r="VRZ452" s="72" t="s">
        <v>94</v>
      </c>
      <c r="VSA452" s="72" t="s">
        <v>94</v>
      </c>
      <c r="VSB452" s="72" t="s">
        <v>94</v>
      </c>
      <c r="VSC452" s="72" t="s">
        <v>94</v>
      </c>
      <c r="VSD452" s="72" t="s">
        <v>94</v>
      </c>
      <c r="VSE452" s="72" t="s">
        <v>94</v>
      </c>
      <c r="VSF452" s="72" t="s">
        <v>94</v>
      </c>
      <c r="VSG452" s="72" t="s">
        <v>94</v>
      </c>
      <c r="VSH452" s="72" t="s">
        <v>94</v>
      </c>
      <c r="VSI452" s="72" t="s">
        <v>94</v>
      </c>
      <c r="VSJ452" s="72" t="s">
        <v>94</v>
      </c>
      <c r="VSK452" s="72" t="s">
        <v>94</v>
      </c>
      <c r="VSL452" s="72" t="s">
        <v>94</v>
      </c>
      <c r="VSM452" s="72" t="s">
        <v>94</v>
      </c>
      <c r="VSN452" s="72" t="s">
        <v>94</v>
      </c>
      <c r="VSO452" s="72" t="s">
        <v>94</v>
      </c>
      <c r="VSP452" s="72" t="s">
        <v>94</v>
      </c>
      <c r="VSQ452" s="72" t="s">
        <v>94</v>
      </c>
      <c r="VSR452" s="72" t="s">
        <v>94</v>
      </c>
      <c r="VSS452" s="72" t="s">
        <v>94</v>
      </c>
      <c r="VST452" s="72" t="s">
        <v>94</v>
      </c>
      <c r="VSU452" s="72" t="s">
        <v>94</v>
      </c>
      <c r="VSV452" s="72" t="s">
        <v>94</v>
      </c>
      <c r="VSW452" s="72" t="s">
        <v>94</v>
      </c>
      <c r="VSX452" s="72" t="s">
        <v>94</v>
      </c>
      <c r="VSY452" s="72" t="s">
        <v>94</v>
      </c>
      <c r="VSZ452" s="72" t="s">
        <v>94</v>
      </c>
      <c r="VTA452" s="72" t="s">
        <v>94</v>
      </c>
      <c r="VTB452" s="72" t="s">
        <v>94</v>
      </c>
      <c r="VTC452" s="72" t="s">
        <v>94</v>
      </c>
      <c r="VTD452" s="72" t="s">
        <v>94</v>
      </c>
      <c r="VTE452" s="72" t="s">
        <v>94</v>
      </c>
      <c r="VTF452" s="72" t="s">
        <v>94</v>
      </c>
      <c r="VTG452" s="72" t="s">
        <v>94</v>
      </c>
      <c r="VTH452" s="72" t="s">
        <v>94</v>
      </c>
      <c r="VTI452" s="72" t="s">
        <v>94</v>
      </c>
      <c r="VTJ452" s="72" t="s">
        <v>94</v>
      </c>
      <c r="VTK452" s="72" t="s">
        <v>94</v>
      </c>
      <c r="VTL452" s="72" t="s">
        <v>94</v>
      </c>
      <c r="VTM452" s="72" t="s">
        <v>94</v>
      </c>
      <c r="VTN452" s="72" t="s">
        <v>94</v>
      </c>
      <c r="VTO452" s="72" t="s">
        <v>94</v>
      </c>
      <c r="VTP452" s="72" t="s">
        <v>94</v>
      </c>
      <c r="VTQ452" s="72" t="s">
        <v>94</v>
      </c>
      <c r="VTR452" s="72" t="s">
        <v>94</v>
      </c>
      <c r="VTS452" s="72" t="s">
        <v>94</v>
      </c>
      <c r="VTT452" s="72" t="s">
        <v>94</v>
      </c>
      <c r="VTU452" s="72" t="s">
        <v>94</v>
      </c>
      <c r="VTV452" s="72" t="s">
        <v>94</v>
      </c>
      <c r="VTW452" s="72" t="s">
        <v>94</v>
      </c>
      <c r="VTX452" s="72" t="s">
        <v>94</v>
      </c>
      <c r="VTY452" s="72" t="s">
        <v>94</v>
      </c>
      <c r="VTZ452" s="72" t="s">
        <v>94</v>
      </c>
      <c r="VUA452" s="72" t="s">
        <v>94</v>
      </c>
      <c r="VUB452" s="72" t="s">
        <v>94</v>
      </c>
      <c r="VUC452" s="72" t="s">
        <v>94</v>
      </c>
      <c r="VUD452" s="72" t="s">
        <v>94</v>
      </c>
      <c r="VUE452" s="72" t="s">
        <v>94</v>
      </c>
      <c r="VUF452" s="72" t="s">
        <v>94</v>
      </c>
      <c r="VUG452" s="72" t="s">
        <v>94</v>
      </c>
      <c r="VUH452" s="72" t="s">
        <v>94</v>
      </c>
      <c r="VUI452" s="72" t="s">
        <v>94</v>
      </c>
      <c r="VUJ452" s="72" t="s">
        <v>94</v>
      </c>
      <c r="VUK452" s="72" t="s">
        <v>94</v>
      </c>
      <c r="VUL452" s="72" t="s">
        <v>94</v>
      </c>
      <c r="VUM452" s="72" t="s">
        <v>94</v>
      </c>
      <c r="VUN452" s="72" t="s">
        <v>94</v>
      </c>
      <c r="VUO452" s="72" t="s">
        <v>94</v>
      </c>
      <c r="VUP452" s="72" t="s">
        <v>94</v>
      </c>
      <c r="VUQ452" s="72" t="s">
        <v>94</v>
      </c>
      <c r="VUR452" s="72" t="s">
        <v>94</v>
      </c>
      <c r="VUS452" s="72" t="s">
        <v>94</v>
      </c>
      <c r="VUT452" s="72" t="s">
        <v>94</v>
      </c>
      <c r="VUU452" s="72" t="s">
        <v>94</v>
      </c>
      <c r="VUV452" s="72" t="s">
        <v>94</v>
      </c>
      <c r="VUW452" s="72" t="s">
        <v>94</v>
      </c>
      <c r="VUX452" s="72" t="s">
        <v>94</v>
      </c>
      <c r="VUY452" s="72" t="s">
        <v>94</v>
      </c>
      <c r="VUZ452" s="72" t="s">
        <v>94</v>
      </c>
      <c r="VVA452" s="72" t="s">
        <v>94</v>
      </c>
      <c r="VVB452" s="72" t="s">
        <v>94</v>
      </c>
      <c r="VVC452" s="72" t="s">
        <v>94</v>
      </c>
      <c r="VVD452" s="72" t="s">
        <v>94</v>
      </c>
      <c r="VVE452" s="72" t="s">
        <v>94</v>
      </c>
      <c r="VVF452" s="72" t="s">
        <v>94</v>
      </c>
      <c r="VVG452" s="72" t="s">
        <v>94</v>
      </c>
      <c r="VVH452" s="72" t="s">
        <v>94</v>
      </c>
      <c r="VVI452" s="72" t="s">
        <v>94</v>
      </c>
      <c r="VVJ452" s="72" t="s">
        <v>94</v>
      </c>
      <c r="VVK452" s="72" t="s">
        <v>94</v>
      </c>
      <c r="VVL452" s="72" t="s">
        <v>94</v>
      </c>
      <c r="VVM452" s="72" t="s">
        <v>94</v>
      </c>
      <c r="VVN452" s="72" t="s">
        <v>94</v>
      </c>
      <c r="VVO452" s="72" t="s">
        <v>94</v>
      </c>
      <c r="VVP452" s="72" t="s">
        <v>94</v>
      </c>
      <c r="VVQ452" s="72" t="s">
        <v>94</v>
      </c>
      <c r="VVR452" s="72" t="s">
        <v>94</v>
      </c>
      <c r="VVS452" s="72" t="s">
        <v>94</v>
      </c>
      <c r="VVT452" s="72" t="s">
        <v>94</v>
      </c>
      <c r="VVU452" s="72" t="s">
        <v>94</v>
      </c>
      <c r="VVV452" s="72" t="s">
        <v>94</v>
      </c>
      <c r="VVW452" s="72" t="s">
        <v>94</v>
      </c>
      <c r="VVX452" s="72" t="s">
        <v>94</v>
      </c>
      <c r="VVY452" s="72" t="s">
        <v>94</v>
      </c>
      <c r="VVZ452" s="72" t="s">
        <v>94</v>
      </c>
      <c r="VWA452" s="72" t="s">
        <v>94</v>
      </c>
      <c r="VWB452" s="72" t="s">
        <v>94</v>
      </c>
      <c r="VWC452" s="72" t="s">
        <v>94</v>
      </c>
      <c r="VWD452" s="72" t="s">
        <v>94</v>
      </c>
      <c r="VWE452" s="72" t="s">
        <v>94</v>
      </c>
      <c r="VWF452" s="72" t="s">
        <v>94</v>
      </c>
      <c r="VWG452" s="72" t="s">
        <v>94</v>
      </c>
      <c r="VWH452" s="72" t="s">
        <v>94</v>
      </c>
      <c r="VWI452" s="72" t="s">
        <v>94</v>
      </c>
      <c r="VWJ452" s="72" t="s">
        <v>94</v>
      </c>
      <c r="VWK452" s="72" t="s">
        <v>94</v>
      </c>
      <c r="VWL452" s="72" t="s">
        <v>94</v>
      </c>
      <c r="VWM452" s="72" t="s">
        <v>94</v>
      </c>
      <c r="VWN452" s="72" t="s">
        <v>94</v>
      </c>
      <c r="VWO452" s="72" t="s">
        <v>94</v>
      </c>
      <c r="VWP452" s="72" t="s">
        <v>94</v>
      </c>
      <c r="VWQ452" s="72" t="s">
        <v>94</v>
      </c>
      <c r="VWR452" s="72" t="s">
        <v>94</v>
      </c>
      <c r="VWS452" s="72" t="s">
        <v>94</v>
      </c>
      <c r="VWT452" s="72" t="s">
        <v>94</v>
      </c>
      <c r="VWU452" s="72" t="s">
        <v>94</v>
      </c>
      <c r="VWV452" s="72" t="s">
        <v>94</v>
      </c>
      <c r="VWW452" s="72" t="s">
        <v>94</v>
      </c>
      <c r="VWX452" s="72" t="s">
        <v>94</v>
      </c>
      <c r="VWY452" s="72" t="s">
        <v>94</v>
      </c>
      <c r="VWZ452" s="72" t="s">
        <v>94</v>
      </c>
      <c r="VXA452" s="72" t="s">
        <v>94</v>
      </c>
      <c r="VXB452" s="72" t="s">
        <v>94</v>
      </c>
      <c r="VXC452" s="72" t="s">
        <v>94</v>
      </c>
      <c r="VXD452" s="72" t="s">
        <v>94</v>
      </c>
      <c r="VXE452" s="72" t="s">
        <v>94</v>
      </c>
      <c r="VXF452" s="72" t="s">
        <v>94</v>
      </c>
      <c r="VXG452" s="72" t="s">
        <v>94</v>
      </c>
      <c r="VXH452" s="72" t="s">
        <v>94</v>
      </c>
      <c r="VXI452" s="72" t="s">
        <v>94</v>
      </c>
      <c r="VXJ452" s="72" t="s">
        <v>94</v>
      </c>
      <c r="VXK452" s="72" t="s">
        <v>94</v>
      </c>
      <c r="VXL452" s="72" t="s">
        <v>94</v>
      </c>
      <c r="VXM452" s="72" t="s">
        <v>94</v>
      </c>
      <c r="VXN452" s="72" t="s">
        <v>94</v>
      </c>
      <c r="VXO452" s="72" t="s">
        <v>94</v>
      </c>
      <c r="VXP452" s="72" t="s">
        <v>94</v>
      </c>
      <c r="VXQ452" s="72" t="s">
        <v>94</v>
      </c>
      <c r="VXR452" s="72" t="s">
        <v>94</v>
      </c>
      <c r="VXS452" s="72" t="s">
        <v>94</v>
      </c>
      <c r="VXT452" s="72" t="s">
        <v>94</v>
      </c>
      <c r="VXU452" s="72" t="s">
        <v>94</v>
      </c>
      <c r="VXV452" s="72" t="s">
        <v>94</v>
      </c>
      <c r="VXW452" s="72" t="s">
        <v>94</v>
      </c>
      <c r="VXX452" s="72" t="s">
        <v>94</v>
      </c>
      <c r="VXY452" s="72" t="s">
        <v>94</v>
      </c>
      <c r="VXZ452" s="72" t="s">
        <v>94</v>
      </c>
      <c r="VYA452" s="72" t="s">
        <v>94</v>
      </c>
      <c r="VYB452" s="72" t="s">
        <v>94</v>
      </c>
      <c r="VYC452" s="72" t="s">
        <v>94</v>
      </c>
      <c r="VYD452" s="72" t="s">
        <v>94</v>
      </c>
      <c r="VYE452" s="72" t="s">
        <v>94</v>
      </c>
      <c r="VYF452" s="72" t="s">
        <v>94</v>
      </c>
      <c r="VYG452" s="72" t="s">
        <v>94</v>
      </c>
      <c r="VYH452" s="72" t="s">
        <v>94</v>
      </c>
      <c r="VYI452" s="72" t="s">
        <v>94</v>
      </c>
      <c r="VYJ452" s="72" t="s">
        <v>94</v>
      </c>
      <c r="VYK452" s="72" t="s">
        <v>94</v>
      </c>
      <c r="VYL452" s="72" t="s">
        <v>94</v>
      </c>
      <c r="VYM452" s="72" t="s">
        <v>94</v>
      </c>
      <c r="VYN452" s="72" t="s">
        <v>94</v>
      </c>
      <c r="VYO452" s="72" t="s">
        <v>94</v>
      </c>
      <c r="VYP452" s="72" t="s">
        <v>94</v>
      </c>
      <c r="VYQ452" s="72" t="s">
        <v>94</v>
      </c>
      <c r="VYR452" s="72" t="s">
        <v>94</v>
      </c>
      <c r="VYS452" s="72" t="s">
        <v>94</v>
      </c>
      <c r="VYT452" s="72" t="s">
        <v>94</v>
      </c>
      <c r="VYU452" s="72" t="s">
        <v>94</v>
      </c>
      <c r="VYV452" s="72" t="s">
        <v>94</v>
      </c>
      <c r="VYW452" s="72" t="s">
        <v>94</v>
      </c>
      <c r="VYX452" s="72" t="s">
        <v>94</v>
      </c>
      <c r="VYY452" s="72" t="s">
        <v>94</v>
      </c>
      <c r="VYZ452" s="72" t="s">
        <v>94</v>
      </c>
      <c r="VZA452" s="72" t="s">
        <v>94</v>
      </c>
      <c r="VZB452" s="72" t="s">
        <v>94</v>
      </c>
      <c r="VZC452" s="72" t="s">
        <v>94</v>
      </c>
      <c r="VZD452" s="72" t="s">
        <v>94</v>
      </c>
      <c r="VZE452" s="72" t="s">
        <v>94</v>
      </c>
      <c r="VZF452" s="72" t="s">
        <v>94</v>
      </c>
      <c r="VZG452" s="72" t="s">
        <v>94</v>
      </c>
      <c r="VZH452" s="72" t="s">
        <v>94</v>
      </c>
      <c r="VZI452" s="72" t="s">
        <v>94</v>
      </c>
      <c r="VZJ452" s="72" t="s">
        <v>94</v>
      </c>
      <c r="VZK452" s="72" t="s">
        <v>94</v>
      </c>
      <c r="VZL452" s="72" t="s">
        <v>94</v>
      </c>
      <c r="VZM452" s="72" t="s">
        <v>94</v>
      </c>
      <c r="VZN452" s="72" t="s">
        <v>94</v>
      </c>
      <c r="VZO452" s="72" t="s">
        <v>94</v>
      </c>
      <c r="VZP452" s="72" t="s">
        <v>94</v>
      </c>
      <c r="VZQ452" s="72" t="s">
        <v>94</v>
      </c>
      <c r="VZR452" s="72" t="s">
        <v>94</v>
      </c>
      <c r="VZS452" s="72" t="s">
        <v>94</v>
      </c>
      <c r="VZT452" s="72" t="s">
        <v>94</v>
      </c>
      <c r="VZU452" s="72" t="s">
        <v>94</v>
      </c>
      <c r="VZV452" s="72" t="s">
        <v>94</v>
      </c>
      <c r="VZW452" s="72" t="s">
        <v>94</v>
      </c>
      <c r="VZX452" s="72" t="s">
        <v>94</v>
      </c>
      <c r="VZY452" s="72" t="s">
        <v>94</v>
      </c>
      <c r="VZZ452" s="72" t="s">
        <v>94</v>
      </c>
      <c r="WAA452" s="72" t="s">
        <v>94</v>
      </c>
      <c r="WAB452" s="72" t="s">
        <v>94</v>
      </c>
      <c r="WAC452" s="72" t="s">
        <v>94</v>
      </c>
      <c r="WAD452" s="72" t="s">
        <v>94</v>
      </c>
      <c r="WAE452" s="72" t="s">
        <v>94</v>
      </c>
      <c r="WAF452" s="72" t="s">
        <v>94</v>
      </c>
      <c r="WAG452" s="72" t="s">
        <v>94</v>
      </c>
      <c r="WAH452" s="72" t="s">
        <v>94</v>
      </c>
      <c r="WAI452" s="72" t="s">
        <v>94</v>
      </c>
      <c r="WAJ452" s="72" t="s">
        <v>94</v>
      </c>
      <c r="WAK452" s="72" t="s">
        <v>94</v>
      </c>
      <c r="WAL452" s="72" t="s">
        <v>94</v>
      </c>
      <c r="WAM452" s="72" t="s">
        <v>94</v>
      </c>
      <c r="WAN452" s="72" t="s">
        <v>94</v>
      </c>
      <c r="WAO452" s="72" t="s">
        <v>94</v>
      </c>
      <c r="WAP452" s="72" t="s">
        <v>94</v>
      </c>
      <c r="WAQ452" s="72" t="s">
        <v>94</v>
      </c>
      <c r="WAR452" s="72" t="s">
        <v>94</v>
      </c>
      <c r="WAS452" s="72" t="s">
        <v>94</v>
      </c>
      <c r="WAT452" s="72" t="s">
        <v>94</v>
      </c>
      <c r="WAU452" s="72" t="s">
        <v>94</v>
      </c>
      <c r="WAV452" s="72" t="s">
        <v>94</v>
      </c>
      <c r="WAW452" s="72" t="s">
        <v>94</v>
      </c>
      <c r="WAX452" s="72" t="s">
        <v>94</v>
      </c>
      <c r="WAY452" s="72" t="s">
        <v>94</v>
      </c>
      <c r="WAZ452" s="72" t="s">
        <v>94</v>
      </c>
      <c r="WBA452" s="72" t="s">
        <v>94</v>
      </c>
      <c r="WBB452" s="72" t="s">
        <v>94</v>
      </c>
      <c r="WBC452" s="72" t="s">
        <v>94</v>
      </c>
      <c r="WBD452" s="72" t="s">
        <v>94</v>
      </c>
      <c r="WBE452" s="72" t="s">
        <v>94</v>
      </c>
      <c r="WBF452" s="72" t="s">
        <v>94</v>
      </c>
      <c r="WBG452" s="72" t="s">
        <v>94</v>
      </c>
      <c r="WBH452" s="72" t="s">
        <v>94</v>
      </c>
      <c r="WBI452" s="72" t="s">
        <v>94</v>
      </c>
      <c r="WBJ452" s="72" t="s">
        <v>94</v>
      </c>
      <c r="WBK452" s="72" t="s">
        <v>94</v>
      </c>
      <c r="WBL452" s="72" t="s">
        <v>94</v>
      </c>
      <c r="WBM452" s="72" t="s">
        <v>94</v>
      </c>
      <c r="WBN452" s="72" t="s">
        <v>94</v>
      </c>
      <c r="WBO452" s="72" t="s">
        <v>94</v>
      </c>
      <c r="WBP452" s="72" t="s">
        <v>94</v>
      </c>
      <c r="WBQ452" s="72" t="s">
        <v>94</v>
      </c>
      <c r="WBR452" s="72" t="s">
        <v>94</v>
      </c>
      <c r="WBS452" s="72" t="s">
        <v>94</v>
      </c>
      <c r="WBT452" s="72" t="s">
        <v>94</v>
      </c>
      <c r="WBU452" s="72" t="s">
        <v>94</v>
      </c>
      <c r="WBV452" s="72" t="s">
        <v>94</v>
      </c>
      <c r="WBW452" s="72" t="s">
        <v>94</v>
      </c>
      <c r="WBX452" s="72" t="s">
        <v>94</v>
      </c>
      <c r="WBY452" s="72" t="s">
        <v>94</v>
      </c>
      <c r="WBZ452" s="72" t="s">
        <v>94</v>
      </c>
      <c r="WCA452" s="72" t="s">
        <v>94</v>
      </c>
      <c r="WCB452" s="72" t="s">
        <v>94</v>
      </c>
      <c r="WCC452" s="72" t="s">
        <v>94</v>
      </c>
      <c r="WCD452" s="72" t="s">
        <v>94</v>
      </c>
      <c r="WCE452" s="72" t="s">
        <v>94</v>
      </c>
      <c r="WCF452" s="72" t="s">
        <v>94</v>
      </c>
      <c r="WCG452" s="72" t="s">
        <v>94</v>
      </c>
      <c r="WCH452" s="72" t="s">
        <v>94</v>
      </c>
      <c r="WCI452" s="72" t="s">
        <v>94</v>
      </c>
      <c r="WCJ452" s="72" t="s">
        <v>94</v>
      </c>
      <c r="WCK452" s="72" t="s">
        <v>94</v>
      </c>
      <c r="WCL452" s="72" t="s">
        <v>94</v>
      </c>
      <c r="WCM452" s="72" t="s">
        <v>94</v>
      </c>
      <c r="WCN452" s="72" t="s">
        <v>94</v>
      </c>
      <c r="WCO452" s="72" t="s">
        <v>94</v>
      </c>
      <c r="WCP452" s="72" t="s">
        <v>94</v>
      </c>
      <c r="WCQ452" s="72" t="s">
        <v>94</v>
      </c>
      <c r="WCR452" s="72" t="s">
        <v>94</v>
      </c>
      <c r="WCS452" s="72" t="s">
        <v>94</v>
      </c>
      <c r="WCT452" s="72" t="s">
        <v>94</v>
      </c>
      <c r="WCU452" s="72" t="s">
        <v>94</v>
      </c>
      <c r="WCV452" s="72" t="s">
        <v>94</v>
      </c>
      <c r="WCW452" s="72" t="s">
        <v>94</v>
      </c>
      <c r="WCX452" s="72" t="s">
        <v>94</v>
      </c>
      <c r="WCY452" s="72" t="s">
        <v>94</v>
      </c>
      <c r="WCZ452" s="72" t="s">
        <v>94</v>
      </c>
      <c r="WDA452" s="72" t="s">
        <v>94</v>
      </c>
      <c r="WDB452" s="72" t="s">
        <v>94</v>
      </c>
      <c r="WDC452" s="72" t="s">
        <v>94</v>
      </c>
      <c r="WDD452" s="72" t="s">
        <v>94</v>
      </c>
      <c r="WDE452" s="72" t="s">
        <v>94</v>
      </c>
      <c r="WDF452" s="72" t="s">
        <v>94</v>
      </c>
      <c r="WDG452" s="72" t="s">
        <v>94</v>
      </c>
      <c r="WDH452" s="72" t="s">
        <v>94</v>
      </c>
      <c r="WDI452" s="72" t="s">
        <v>94</v>
      </c>
      <c r="WDJ452" s="72" t="s">
        <v>94</v>
      </c>
      <c r="WDK452" s="72" t="s">
        <v>94</v>
      </c>
      <c r="WDL452" s="72" t="s">
        <v>94</v>
      </c>
      <c r="WDM452" s="72" t="s">
        <v>94</v>
      </c>
      <c r="WDN452" s="72" t="s">
        <v>94</v>
      </c>
      <c r="WDO452" s="72" t="s">
        <v>94</v>
      </c>
      <c r="WDP452" s="72" t="s">
        <v>94</v>
      </c>
      <c r="WDQ452" s="72" t="s">
        <v>94</v>
      </c>
      <c r="WDR452" s="72" t="s">
        <v>94</v>
      </c>
      <c r="WDS452" s="72" t="s">
        <v>94</v>
      </c>
      <c r="WDT452" s="72" t="s">
        <v>94</v>
      </c>
      <c r="WDU452" s="72" t="s">
        <v>94</v>
      </c>
      <c r="WDV452" s="72" t="s">
        <v>94</v>
      </c>
      <c r="WDW452" s="72" t="s">
        <v>94</v>
      </c>
      <c r="WDX452" s="72" t="s">
        <v>94</v>
      </c>
      <c r="WDY452" s="72" t="s">
        <v>94</v>
      </c>
      <c r="WDZ452" s="72" t="s">
        <v>94</v>
      </c>
      <c r="WEA452" s="72" t="s">
        <v>94</v>
      </c>
      <c r="WEB452" s="72" t="s">
        <v>94</v>
      </c>
      <c r="WEC452" s="72" t="s">
        <v>94</v>
      </c>
      <c r="WED452" s="72" t="s">
        <v>94</v>
      </c>
      <c r="WEE452" s="72" t="s">
        <v>94</v>
      </c>
      <c r="WEF452" s="72" t="s">
        <v>94</v>
      </c>
      <c r="WEG452" s="72" t="s">
        <v>94</v>
      </c>
      <c r="WEH452" s="72" t="s">
        <v>94</v>
      </c>
      <c r="WEI452" s="72" t="s">
        <v>94</v>
      </c>
      <c r="WEJ452" s="72" t="s">
        <v>94</v>
      </c>
      <c r="WEK452" s="72" t="s">
        <v>94</v>
      </c>
      <c r="WEL452" s="72" t="s">
        <v>94</v>
      </c>
      <c r="WEM452" s="72" t="s">
        <v>94</v>
      </c>
      <c r="WEN452" s="72" t="s">
        <v>94</v>
      </c>
      <c r="WEO452" s="72" t="s">
        <v>94</v>
      </c>
      <c r="WEP452" s="72" t="s">
        <v>94</v>
      </c>
      <c r="WEQ452" s="72" t="s">
        <v>94</v>
      </c>
      <c r="WER452" s="72" t="s">
        <v>94</v>
      </c>
      <c r="WES452" s="72" t="s">
        <v>94</v>
      </c>
      <c r="WET452" s="72" t="s">
        <v>94</v>
      </c>
      <c r="WEU452" s="72" t="s">
        <v>94</v>
      </c>
      <c r="WEV452" s="72" t="s">
        <v>94</v>
      </c>
      <c r="WEW452" s="72" t="s">
        <v>94</v>
      </c>
      <c r="WEX452" s="72" t="s">
        <v>94</v>
      </c>
      <c r="WEY452" s="72" t="s">
        <v>94</v>
      </c>
      <c r="WEZ452" s="72" t="s">
        <v>94</v>
      </c>
      <c r="WFA452" s="72" t="s">
        <v>94</v>
      </c>
      <c r="WFB452" s="72" t="s">
        <v>94</v>
      </c>
      <c r="WFC452" s="72" t="s">
        <v>94</v>
      </c>
      <c r="WFD452" s="72" t="s">
        <v>94</v>
      </c>
      <c r="WFE452" s="72" t="s">
        <v>94</v>
      </c>
      <c r="WFF452" s="72" t="s">
        <v>94</v>
      </c>
      <c r="WFG452" s="72" t="s">
        <v>94</v>
      </c>
      <c r="WFH452" s="72" t="s">
        <v>94</v>
      </c>
      <c r="WFI452" s="72" t="s">
        <v>94</v>
      </c>
      <c r="WFJ452" s="72" t="s">
        <v>94</v>
      </c>
      <c r="WFK452" s="72" t="s">
        <v>94</v>
      </c>
      <c r="WFL452" s="72" t="s">
        <v>94</v>
      </c>
      <c r="WFM452" s="72" t="s">
        <v>94</v>
      </c>
      <c r="WFN452" s="72" t="s">
        <v>94</v>
      </c>
      <c r="WFO452" s="72" t="s">
        <v>94</v>
      </c>
      <c r="WFP452" s="72" t="s">
        <v>94</v>
      </c>
      <c r="WFQ452" s="72" t="s">
        <v>94</v>
      </c>
      <c r="WFR452" s="72" t="s">
        <v>94</v>
      </c>
      <c r="WFS452" s="72" t="s">
        <v>94</v>
      </c>
      <c r="WFT452" s="72" t="s">
        <v>94</v>
      </c>
      <c r="WFU452" s="72" t="s">
        <v>94</v>
      </c>
      <c r="WFV452" s="72" t="s">
        <v>94</v>
      </c>
      <c r="WFW452" s="72" t="s">
        <v>94</v>
      </c>
      <c r="WFX452" s="72" t="s">
        <v>94</v>
      </c>
      <c r="WFY452" s="72" t="s">
        <v>94</v>
      </c>
      <c r="WFZ452" s="72" t="s">
        <v>94</v>
      </c>
      <c r="WGA452" s="72" t="s">
        <v>94</v>
      </c>
      <c r="WGB452" s="72" t="s">
        <v>94</v>
      </c>
      <c r="WGC452" s="72" t="s">
        <v>94</v>
      </c>
      <c r="WGD452" s="72" t="s">
        <v>94</v>
      </c>
      <c r="WGE452" s="72" t="s">
        <v>94</v>
      </c>
      <c r="WGF452" s="72" t="s">
        <v>94</v>
      </c>
      <c r="WGG452" s="72" t="s">
        <v>94</v>
      </c>
      <c r="WGH452" s="72" t="s">
        <v>94</v>
      </c>
      <c r="WGI452" s="72" t="s">
        <v>94</v>
      </c>
      <c r="WGJ452" s="72" t="s">
        <v>94</v>
      </c>
      <c r="WGK452" s="72" t="s">
        <v>94</v>
      </c>
      <c r="WGL452" s="72" t="s">
        <v>94</v>
      </c>
      <c r="WGM452" s="72" t="s">
        <v>94</v>
      </c>
      <c r="WGN452" s="72" t="s">
        <v>94</v>
      </c>
      <c r="WGO452" s="72" t="s">
        <v>94</v>
      </c>
      <c r="WGP452" s="72" t="s">
        <v>94</v>
      </c>
      <c r="WGQ452" s="72" t="s">
        <v>94</v>
      </c>
      <c r="WGR452" s="72" t="s">
        <v>94</v>
      </c>
      <c r="WGS452" s="72" t="s">
        <v>94</v>
      </c>
      <c r="WGT452" s="72" t="s">
        <v>94</v>
      </c>
      <c r="WGU452" s="72" t="s">
        <v>94</v>
      </c>
      <c r="WGV452" s="72" t="s">
        <v>94</v>
      </c>
      <c r="WGW452" s="72" t="s">
        <v>94</v>
      </c>
      <c r="WGX452" s="72" t="s">
        <v>94</v>
      </c>
      <c r="WGY452" s="72" t="s">
        <v>94</v>
      </c>
      <c r="WGZ452" s="72" t="s">
        <v>94</v>
      </c>
      <c r="WHA452" s="72" t="s">
        <v>94</v>
      </c>
      <c r="WHB452" s="72" t="s">
        <v>94</v>
      </c>
      <c r="WHC452" s="72" t="s">
        <v>94</v>
      </c>
      <c r="WHD452" s="72" t="s">
        <v>94</v>
      </c>
      <c r="WHE452" s="72" t="s">
        <v>94</v>
      </c>
      <c r="WHF452" s="72" t="s">
        <v>94</v>
      </c>
      <c r="WHG452" s="72" t="s">
        <v>94</v>
      </c>
      <c r="WHH452" s="72" t="s">
        <v>94</v>
      </c>
      <c r="WHI452" s="72" t="s">
        <v>94</v>
      </c>
      <c r="WHJ452" s="72" t="s">
        <v>94</v>
      </c>
      <c r="WHK452" s="72" t="s">
        <v>94</v>
      </c>
      <c r="WHL452" s="72" t="s">
        <v>94</v>
      </c>
      <c r="WHM452" s="72" t="s">
        <v>94</v>
      </c>
      <c r="WHN452" s="72" t="s">
        <v>94</v>
      </c>
      <c r="WHO452" s="72" t="s">
        <v>94</v>
      </c>
      <c r="WHP452" s="72" t="s">
        <v>94</v>
      </c>
      <c r="WHQ452" s="72" t="s">
        <v>94</v>
      </c>
      <c r="WHR452" s="72" t="s">
        <v>94</v>
      </c>
      <c r="WHS452" s="72" t="s">
        <v>94</v>
      </c>
      <c r="WHT452" s="72" t="s">
        <v>94</v>
      </c>
      <c r="WHU452" s="72" t="s">
        <v>94</v>
      </c>
      <c r="WHV452" s="72" t="s">
        <v>94</v>
      </c>
      <c r="WHW452" s="72" t="s">
        <v>94</v>
      </c>
      <c r="WHX452" s="72" t="s">
        <v>94</v>
      </c>
      <c r="WHY452" s="72" t="s">
        <v>94</v>
      </c>
      <c r="WHZ452" s="72" t="s">
        <v>94</v>
      </c>
      <c r="WIA452" s="72" t="s">
        <v>94</v>
      </c>
      <c r="WIB452" s="72" t="s">
        <v>94</v>
      </c>
      <c r="WIC452" s="72" t="s">
        <v>94</v>
      </c>
      <c r="WID452" s="72" t="s">
        <v>94</v>
      </c>
      <c r="WIE452" s="72" t="s">
        <v>94</v>
      </c>
      <c r="WIF452" s="72" t="s">
        <v>94</v>
      </c>
      <c r="WIG452" s="72" t="s">
        <v>94</v>
      </c>
      <c r="WIH452" s="72" t="s">
        <v>94</v>
      </c>
      <c r="WII452" s="72" t="s">
        <v>94</v>
      </c>
      <c r="WIJ452" s="72" t="s">
        <v>94</v>
      </c>
      <c r="WIK452" s="72" t="s">
        <v>94</v>
      </c>
      <c r="WIL452" s="72" t="s">
        <v>94</v>
      </c>
      <c r="WIM452" s="72" t="s">
        <v>94</v>
      </c>
      <c r="WIN452" s="72" t="s">
        <v>94</v>
      </c>
      <c r="WIO452" s="72" t="s">
        <v>94</v>
      </c>
      <c r="WIP452" s="72" t="s">
        <v>94</v>
      </c>
      <c r="WIQ452" s="72" t="s">
        <v>94</v>
      </c>
      <c r="WIR452" s="72" t="s">
        <v>94</v>
      </c>
      <c r="WIS452" s="72" t="s">
        <v>94</v>
      </c>
      <c r="WIT452" s="72" t="s">
        <v>94</v>
      </c>
      <c r="WIU452" s="72" t="s">
        <v>94</v>
      </c>
      <c r="WIV452" s="72" t="s">
        <v>94</v>
      </c>
      <c r="WIW452" s="72" t="s">
        <v>94</v>
      </c>
      <c r="WIX452" s="72" t="s">
        <v>94</v>
      </c>
      <c r="WIY452" s="72" t="s">
        <v>94</v>
      </c>
      <c r="WIZ452" s="72" t="s">
        <v>94</v>
      </c>
      <c r="WJA452" s="72" t="s">
        <v>94</v>
      </c>
      <c r="WJB452" s="72" t="s">
        <v>94</v>
      </c>
      <c r="WJC452" s="72" t="s">
        <v>94</v>
      </c>
      <c r="WJD452" s="72" t="s">
        <v>94</v>
      </c>
      <c r="WJE452" s="72" t="s">
        <v>94</v>
      </c>
      <c r="WJF452" s="72" t="s">
        <v>94</v>
      </c>
      <c r="WJG452" s="72" t="s">
        <v>94</v>
      </c>
      <c r="WJH452" s="72" t="s">
        <v>94</v>
      </c>
      <c r="WJI452" s="72" t="s">
        <v>94</v>
      </c>
      <c r="WJJ452" s="72" t="s">
        <v>94</v>
      </c>
      <c r="WJK452" s="72" t="s">
        <v>94</v>
      </c>
      <c r="WJL452" s="72" t="s">
        <v>94</v>
      </c>
      <c r="WJM452" s="72" t="s">
        <v>94</v>
      </c>
      <c r="WJN452" s="72" t="s">
        <v>94</v>
      </c>
      <c r="WJO452" s="72" t="s">
        <v>94</v>
      </c>
      <c r="WJP452" s="72" t="s">
        <v>94</v>
      </c>
      <c r="WJQ452" s="72" t="s">
        <v>94</v>
      </c>
      <c r="WJR452" s="72" t="s">
        <v>94</v>
      </c>
      <c r="WJS452" s="72" t="s">
        <v>94</v>
      </c>
      <c r="WJT452" s="72" t="s">
        <v>94</v>
      </c>
      <c r="WJU452" s="72" t="s">
        <v>94</v>
      </c>
      <c r="WJV452" s="72" t="s">
        <v>94</v>
      </c>
      <c r="WJW452" s="72" t="s">
        <v>94</v>
      </c>
      <c r="WJX452" s="72" t="s">
        <v>94</v>
      </c>
      <c r="WJY452" s="72" t="s">
        <v>94</v>
      </c>
      <c r="WJZ452" s="72" t="s">
        <v>94</v>
      </c>
      <c r="WKA452" s="72" t="s">
        <v>94</v>
      </c>
      <c r="WKB452" s="72" t="s">
        <v>94</v>
      </c>
      <c r="WKC452" s="72" t="s">
        <v>94</v>
      </c>
      <c r="WKD452" s="72" t="s">
        <v>94</v>
      </c>
      <c r="WKE452" s="72" t="s">
        <v>94</v>
      </c>
      <c r="WKF452" s="72" t="s">
        <v>94</v>
      </c>
      <c r="WKG452" s="72" t="s">
        <v>94</v>
      </c>
      <c r="WKH452" s="72" t="s">
        <v>94</v>
      </c>
      <c r="WKI452" s="72" t="s">
        <v>94</v>
      </c>
      <c r="WKJ452" s="72" t="s">
        <v>94</v>
      </c>
      <c r="WKK452" s="72" t="s">
        <v>94</v>
      </c>
      <c r="WKL452" s="72" t="s">
        <v>94</v>
      </c>
      <c r="WKM452" s="72" t="s">
        <v>94</v>
      </c>
      <c r="WKN452" s="72" t="s">
        <v>94</v>
      </c>
      <c r="WKO452" s="72" t="s">
        <v>94</v>
      </c>
      <c r="WKP452" s="72" t="s">
        <v>94</v>
      </c>
      <c r="WKQ452" s="72" t="s">
        <v>94</v>
      </c>
      <c r="WKR452" s="72" t="s">
        <v>94</v>
      </c>
      <c r="WKS452" s="72" t="s">
        <v>94</v>
      </c>
      <c r="WKT452" s="72" t="s">
        <v>94</v>
      </c>
      <c r="WKU452" s="72" t="s">
        <v>94</v>
      </c>
      <c r="WKV452" s="72" t="s">
        <v>94</v>
      </c>
      <c r="WKW452" s="72" t="s">
        <v>94</v>
      </c>
      <c r="WKX452" s="72" t="s">
        <v>94</v>
      </c>
      <c r="WKY452" s="72" t="s">
        <v>94</v>
      </c>
      <c r="WKZ452" s="72" t="s">
        <v>94</v>
      </c>
      <c r="WLA452" s="72" t="s">
        <v>94</v>
      </c>
      <c r="WLB452" s="72" t="s">
        <v>94</v>
      </c>
      <c r="WLC452" s="72" t="s">
        <v>94</v>
      </c>
      <c r="WLD452" s="72" t="s">
        <v>94</v>
      </c>
      <c r="WLE452" s="72" t="s">
        <v>94</v>
      </c>
      <c r="WLF452" s="72" t="s">
        <v>94</v>
      </c>
      <c r="WLG452" s="72" t="s">
        <v>94</v>
      </c>
      <c r="WLH452" s="72" t="s">
        <v>94</v>
      </c>
      <c r="WLI452" s="72" t="s">
        <v>94</v>
      </c>
      <c r="WLJ452" s="72" t="s">
        <v>94</v>
      </c>
      <c r="WLK452" s="72" t="s">
        <v>94</v>
      </c>
      <c r="WLL452" s="72" t="s">
        <v>94</v>
      </c>
      <c r="WLM452" s="72" t="s">
        <v>94</v>
      </c>
      <c r="WLN452" s="72" t="s">
        <v>94</v>
      </c>
      <c r="WLO452" s="72" t="s">
        <v>94</v>
      </c>
      <c r="WLP452" s="72" t="s">
        <v>94</v>
      </c>
      <c r="WLQ452" s="72" t="s">
        <v>94</v>
      </c>
      <c r="WLR452" s="72" t="s">
        <v>94</v>
      </c>
      <c r="WLS452" s="72" t="s">
        <v>94</v>
      </c>
      <c r="WLT452" s="72" t="s">
        <v>94</v>
      </c>
      <c r="WLU452" s="72" t="s">
        <v>94</v>
      </c>
      <c r="WLV452" s="72" t="s">
        <v>94</v>
      </c>
      <c r="WLW452" s="72" t="s">
        <v>94</v>
      </c>
      <c r="WLX452" s="72" t="s">
        <v>94</v>
      </c>
      <c r="WLY452" s="72" t="s">
        <v>94</v>
      </c>
      <c r="WLZ452" s="72" t="s">
        <v>94</v>
      </c>
      <c r="WMA452" s="72" t="s">
        <v>94</v>
      </c>
      <c r="WMB452" s="72" t="s">
        <v>94</v>
      </c>
      <c r="WMC452" s="72" t="s">
        <v>94</v>
      </c>
      <c r="WMD452" s="72" t="s">
        <v>94</v>
      </c>
      <c r="WME452" s="72" t="s">
        <v>94</v>
      </c>
      <c r="WMF452" s="72" t="s">
        <v>94</v>
      </c>
      <c r="WMG452" s="72" t="s">
        <v>94</v>
      </c>
      <c r="WMH452" s="72" t="s">
        <v>94</v>
      </c>
      <c r="WMI452" s="72" t="s">
        <v>94</v>
      </c>
      <c r="WMJ452" s="72" t="s">
        <v>94</v>
      </c>
      <c r="WMK452" s="72" t="s">
        <v>94</v>
      </c>
      <c r="WML452" s="72" t="s">
        <v>94</v>
      </c>
      <c r="WMM452" s="72" t="s">
        <v>94</v>
      </c>
      <c r="WMN452" s="72" t="s">
        <v>94</v>
      </c>
      <c r="WMO452" s="72" t="s">
        <v>94</v>
      </c>
      <c r="WMP452" s="72" t="s">
        <v>94</v>
      </c>
      <c r="WMQ452" s="72" t="s">
        <v>94</v>
      </c>
      <c r="WMR452" s="72" t="s">
        <v>94</v>
      </c>
      <c r="WMS452" s="72" t="s">
        <v>94</v>
      </c>
      <c r="WMT452" s="72" t="s">
        <v>94</v>
      </c>
      <c r="WMU452" s="72" t="s">
        <v>94</v>
      </c>
      <c r="WMV452" s="72" t="s">
        <v>94</v>
      </c>
      <c r="WMW452" s="72" t="s">
        <v>94</v>
      </c>
      <c r="WMX452" s="72" t="s">
        <v>94</v>
      </c>
      <c r="WMY452" s="72" t="s">
        <v>94</v>
      </c>
      <c r="WMZ452" s="72" t="s">
        <v>94</v>
      </c>
      <c r="WNA452" s="72" t="s">
        <v>94</v>
      </c>
      <c r="WNB452" s="72" t="s">
        <v>94</v>
      </c>
      <c r="WNC452" s="72" t="s">
        <v>94</v>
      </c>
      <c r="WND452" s="72" t="s">
        <v>94</v>
      </c>
      <c r="WNE452" s="72" t="s">
        <v>94</v>
      </c>
      <c r="WNF452" s="72" t="s">
        <v>94</v>
      </c>
      <c r="WNG452" s="72" t="s">
        <v>94</v>
      </c>
      <c r="WNH452" s="72" t="s">
        <v>94</v>
      </c>
      <c r="WNI452" s="72" t="s">
        <v>94</v>
      </c>
      <c r="WNJ452" s="72" t="s">
        <v>94</v>
      </c>
      <c r="WNK452" s="72" t="s">
        <v>94</v>
      </c>
      <c r="WNL452" s="72" t="s">
        <v>94</v>
      </c>
      <c r="WNM452" s="72" t="s">
        <v>94</v>
      </c>
      <c r="WNN452" s="72" t="s">
        <v>94</v>
      </c>
      <c r="WNO452" s="72" t="s">
        <v>94</v>
      </c>
      <c r="WNP452" s="72" t="s">
        <v>94</v>
      </c>
      <c r="WNQ452" s="72" t="s">
        <v>94</v>
      </c>
      <c r="WNR452" s="72" t="s">
        <v>94</v>
      </c>
      <c r="WNS452" s="72" t="s">
        <v>94</v>
      </c>
      <c r="WNT452" s="72" t="s">
        <v>94</v>
      </c>
      <c r="WNU452" s="72" t="s">
        <v>94</v>
      </c>
      <c r="WNV452" s="72" t="s">
        <v>94</v>
      </c>
      <c r="WNW452" s="72" t="s">
        <v>94</v>
      </c>
      <c r="WNX452" s="72" t="s">
        <v>94</v>
      </c>
      <c r="WNY452" s="72" t="s">
        <v>94</v>
      </c>
      <c r="WNZ452" s="72" t="s">
        <v>94</v>
      </c>
      <c r="WOA452" s="72" t="s">
        <v>94</v>
      </c>
      <c r="WOB452" s="72" t="s">
        <v>94</v>
      </c>
      <c r="WOC452" s="72" t="s">
        <v>94</v>
      </c>
      <c r="WOD452" s="72" t="s">
        <v>94</v>
      </c>
      <c r="WOE452" s="72" t="s">
        <v>94</v>
      </c>
      <c r="WOF452" s="72" t="s">
        <v>94</v>
      </c>
      <c r="WOG452" s="72" t="s">
        <v>94</v>
      </c>
      <c r="WOH452" s="72" t="s">
        <v>94</v>
      </c>
      <c r="WOI452" s="72" t="s">
        <v>94</v>
      </c>
      <c r="WOJ452" s="72" t="s">
        <v>94</v>
      </c>
      <c r="WOK452" s="72" t="s">
        <v>94</v>
      </c>
      <c r="WOL452" s="72" t="s">
        <v>94</v>
      </c>
      <c r="WOM452" s="72" t="s">
        <v>94</v>
      </c>
      <c r="WON452" s="72" t="s">
        <v>94</v>
      </c>
      <c r="WOO452" s="72" t="s">
        <v>94</v>
      </c>
      <c r="WOP452" s="72" t="s">
        <v>94</v>
      </c>
      <c r="WOQ452" s="72" t="s">
        <v>94</v>
      </c>
      <c r="WOR452" s="72" t="s">
        <v>94</v>
      </c>
      <c r="WOS452" s="72" t="s">
        <v>94</v>
      </c>
      <c r="WOT452" s="72" t="s">
        <v>94</v>
      </c>
      <c r="WOU452" s="72" t="s">
        <v>94</v>
      </c>
      <c r="WOV452" s="72" t="s">
        <v>94</v>
      </c>
      <c r="WOW452" s="72" t="s">
        <v>94</v>
      </c>
      <c r="WOX452" s="72" t="s">
        <v>94</v>
      </c>
      <c r="WOY452" s="72" t="s">
        <v>94</v>
      </c>
      <c r="WOZ452" s="72" t="s">
        <v>94</v>
      </c>
      <c r="WPA452" s="72" t="s">
        <v>94</v>
      </c>
      <c r="WPB452" s="72" t="s">
        <v>94</v>
      </c>
      <c r="WPC452" s="72" t="s">
        <v>94</v>
      </c>
      <c r="WPD452" s="72" t="s">
        <v>94</v>
      </c>
      <c r="WPE452" s="72" t="s">
        <v>94</v>
      </c>
      <c r="WPF452" s="72" t="s">
        <v>94</v>
      </c>
      <c r="WPG452" s="72" t="s">
        <v>94</v>
      </c>
      <c r="WPH452" s="72" t="s">
        <v>94</v>
      </c>
      <c r="WPI452" s="72" t="s">
        <v>94</v>
      </c>
      <c r="WPJ452" s="72" t="s">
        <v>94</v>
      </c>
      <c r="WPK452" s="72" t="s">
        <v>94</v>
      </c>
      <c r="WPL452" s="72" t="s">
        <v>94</v>
      </c>
      <c r="WPM452" s="72" t="s">
        <v>94</v>
      </c>
      <c r="WPN452" s="72" t="s">
        <v>94</v>
      </c>
      <c r="WPO452" s="72" t="s">
        <v>94</v>
      </c>
      <c r="WPP452" s="72" t="s">
        <v>94</v>
      </c>
      <c r="WPQ452" s="72" t="s">
        <v>94</v>
      </c>
      <c r="WPR452" s="72" t="s">
        <v>94</v>
      </c>
      <c r="WPS452" s="72" t="s">
        <v>94</v>
      </c>
      <c r="WPT452" s="72" t="s">
        <v>94</v>
      </c>
      <c r="WPU452" s="72" t="s">
        <v>94</v>
      </c>
      <c r="WPV452" s="72" t="s">
        <v>94</v>
      </c>
      <c r="WPW452" s="72" t="s">
        <v>94</v>
      </c>
      <c r="WPX452" s="72" t="s">
        <v>94</v>
      </c>
      <c r="WPY452" s="72" t="s">
        <v>94</v>
      </c>
      <c r="WPZ452" s="72" t="s">
        <v>94</v>
      </c>
      <c r="WQA452" s="72" t="s">
        <v>94</v>
      </c>
      <c r="WQB452" s="72" t="s">
        <v>94</v>
      </c>
      <c r="WQC452" s="72" t="s">
        <v>94</v>
      </c>
      <c r="WQD452" s="72" t="s">
        <v>94</v>
      </c>
      <c r="WQE452" s="72" t="s">
        <v>94</v>
      </c>
      <c r="WQF452" s="72" t="s">
        <v>94</v>
      </c>
      <c r="WQG452" s="72" t="s">
        <v>94</v>
      </c>
      <c r="WQH452" s="72" t="s">
        <v>94</v>
      </c>
      <c r="WQI452" s="72" t="s">
        <v>94</v>
      </c>
      <c r="WQJ452" s="72" t="s">
        <v>94</v>
      </c>
      <c r="WQK452" s="72" t="s">
        <v>94</v>
      </c>
      <c r="WQL452" s="72" t="s">
        <v>94</v>
      </c>
      <c r="WQM452" s="72" t="s">
        <v>94</v>
      </c>
      <c r="WQN452" s="72" t="s">
        <v>94</v>
      </c>
      <c r="WQO452" s="72" t="s">
        <v>94</v>
      </c>
      <c r="WQP452" s="72" t="s">
        <v>94</v>
      </c>
      <c r="WQQ452" s="72" t="s">
        <v>94</v>
      </c>
      <c r="WQR452" s="72" t="s">
        <v>94</v>
      </c>
      <c r="WQS452" s="72" t="s">
        <v>94</v>
      </c>
      <c r="WQT452" s="72" t="s">
        <v>94</v>
      </c>
      <c r="WQU452" s="72" t="s">
        <v>94</v>
      </c>
      <c r="WQV452" s="72" t="s">
        <v>94</v>
      </c>
      <c r="WQW452" s="72" t="s">
        <v>94</v>
      </c>
      <c r="WQX452" s="72" t="s">
        <v>94</v>
      </c>
      <c r="WQY452" s="72" t="s">
        <v>94</v>
      </c>
      <c r="WQZ452" s="72" t="s">
        <v>94</v>
      </c>
      <c r="WRA452" s="72" t="s">
        <v>94</v>
      </c>
      <c r="WRB452" s="72" t="s">
        <v>94</v>
      </c>
      <c r="WRC452" s="72" t="s">
        <v>94</v>
      </c>
      <c r="WRD452" s="72" t="s">
        <v>94</v>
      </c>
      <c r="WRE452" s="72" t="s">
        <v>94</v>
      </c>
      <c r="WRF452" s="72" t="s">
        <v>94</v>
      </c>
      <c r="WRG452" s="72" t="s">
        <v>94</v>
      </c>
      <c r="WRH452" s="72" t="s">
        <v>94</v>
      </c>
      <c r="WRI452" s="72" t="s">
        <v>94</v>
      </c>
      <c r="WRJ452" s="72" t="s">
        <v>94</v>
      </c>
      <c r="WRK452" s="72" t="s">
        <v>94</v>
      </c>
      <c r="WRL452" s="72" t="s">
        <v>94</v>
      </c>
      <c r="WRM452" s="72" t="s">
        <v>94</v>
      </c>
      <c r="WRN452" s="72" t="s">
        <v>94</v>
      </c>
      <c r="WRO452" s="72" t="s">
        <v>94</v>
      </c>
      <c r="WRP452" s="72" t="s">
        <v>94</v>
      </c>
      <c r="WRQ452" s="72" t="s">
        <v>94</v>
      </c>
      <c r="WRR452" s="72" t="s">
        <v>94</v>
      </c>
      <c r="WRS452" s="72" t="s">
        <v>94</v>
      </c>
      <c r="WRT452" s="72" t="s">
        <v>94</v>
      </c>
      <c r="WRU452" s="72" t="s">
        <v>94</v>
      </c>
      <c r="WRV452" s="72" t="s">
        <v>94</v>
      </c>
      <c r="WRW452" s="72" t="s">
        <v>94</v>
      </c>
      <c r="WRX452" s="72" t="s">
        <v>94</v>
      </c>
      <c r="WRY452" s="72" t="s">
        <v>94</v>
      </c>
      <c r="WRZ452" s="72" t="s">
        <v>94</v>
      </c>
      <c r="WSA452" s="72" t="s">
        <v>94</v>
      </c>
      <c r="WSB452" s="72" t="s">
        <v>94</v>
      </c>
      <c r="WSC452" s="72" t="s">
        <v>94</v>
      </c>
      <c r="WSD452" s="72" t="s">
        <v>94</v>
      </c>
      <c r="WSE452" s="72" t="s">
        <v>94</v>
      </c>
      <c r="WSF452" s="72" t="s">
        <v>94</v>
      </c>
      <c r="WSG452" s="72" t="s">
        <v>94</v>
      </c>
      <c r="WSH452" s="72" t="s">
        <v>94</v>
      </c>
      <c r="WSI452" s="72" t="s">
        <v>94</v>
      </c>
      <c r="WSJ452" s="72" t="s">
        <v>94</v>
      </c>
      <c r="WSK452" s="72" t="s">
        <v>94</v>
      </c>
      <c r="WSL452" s="72" t="s">
        <v>94</v>
      </c>
      <c r="WSM452" s="72" t="s">
        <v>94</v>
      </c>
      <c r="WSN452" s="72" t="s">
        <v>94</v>
      </c>
      <c r="WSO452" s="72" t="s">
        <v>94</v>
      </c>
      <c r="WSP452" s="72" t="s">
        <v>94</v>
      </c>
      <c r="WSQ452" s="72" t="s">
        <v>94</v>
      </c>
      <c r="WSR452" s="72" t="s">
        <v>94</v>
      </c>
      <c r="WSS452" s="72" t="s">
        <v>94</v>
      </c>
      <c r="WST452" s="72" t="s">
        <v>94</v>
      </c>
      <c r="WSU452" s="72" t="s">
        <v>94</v>
      </c>
      <c r="WSV452" s="72" t="s">
        <v>94</v>
      </c>
      <c r="WSW452" s="72" t="s">
        <v>94</v>
      </c>
      <c r="WSX452" s="72" t="s">
        <v>94</v>
      </c>
      <c r="WSY452" s="72" t="s">
        <v>94</v>
      </c>
      <c r="WSZ452" s="72" t="s">
        <v>94</v>
      </c>
      <c r="WTA452" s="72" t="s">
        <v>94</v>
      </c>
      <c r="WTB452" s="72" t="s">
        <v>94</v>
      </c>
      <c r="WTC452" s="72" t="s">
        <v>94</v>
      </c>
      <c r="WTD452" s="72" t="s">
        <v>94</v>
      </c>
      <c r="WTE452" s="72" t="s">
        <v>94</v>
      </c>
      <c r="WTF452" s="72" t="s">
        <v>94</v>
      </c>
      <c r="WTG452" s="72" t="s">
        <v>94</v>
      </c>
      <c r="WTH452" s="72" t="s">
        <v>94</v>
      </c>
      <c r="WTI452" s="72" t="s">
        <v>94</v>
      </c>
      <c r="WTJ452" s="72" t="s">
        <v>94</v>
      </c>
      <c r="WTK452" s="72" t="s">
        <v>94</v>
      </c>
      <c r="WTL452" s="72" t="s">
        <v>94</v>
      </c>
      <c r="WTM452" s="72" t="s">
        <v>94</v>
      </c>
      <c r="WTN452" s="72" t="s">
        <v>94</v>
      </c>
      <c r="WTO452" s="72" t="s">
        <v>94</v>
      </c>
      <c r="WTP452" s="72" t="s">
        <v>94</v>
      </c>
      <c r="WTQ452" s="72" t="s">
        <v>94</v>
      </c>
      <c r="WTR452" s="72" t="s">
        <v>94</v>
      </c>
      <c r="WTS452" s="72" t="s">
        <v>94</v>
      </c>
      <c r="WTT452" s="72" t="s">
        <v>94</v>
      </c>
      <c r="WTU452" s="72" t="s">
        <v>94</v>
      </c>
      <c r="WTV452" s="72" t="s">
        <v>94</v>
      </c>
      <c r="WTW452" s="72" t="s">
        <v>94</v>
      </c>
      <c r="WTX452" s="72" t="s">
        <v>94</v>
      </c>
      <c r="WTY452" s="72" t="s">
        <v>94</v>
      </c>
      <c r="WTZ452" s="72" t="s">
        <v>94</v>
      </c>
      <c r="WUA452" s="72" t="s">
        <v>94</v>
      </c>
      <c r="WUB452" s="72" t="s">
        <v>94</v>
      </c>
      <c r="WUC452" s="72" t="s">
        <v>94</v>
      </c>
      <c r="WUD452" s="72" t="s">
        <v>94</v>
      </c>
      <c r="WUE452" s="72" t="s">
        <v>94</v>
      </c>
      <c r="WUF452" s="72" t="s">
        <v>94</v>
      </c>
      <c r="WUG452" s="72" t="s">
        <v>94</v>
      </c>
      <c r="WUH452" s="72" t="s">
        <v>94</v>
      </c>
      <c r="WUI452" s="72" t="s">
        <v>94</v>
      </c>
      <c r="WUJ452" s="72" t="s">
        <v>94</v>
      </c>
      <c r="WUK452" s="72" t="s">
        <v>94</v>
      </c>
      <c r="WUL452" s="72" t="s">
        <v>94</v>
      </c>
      <c r="WUM452" s="72" t="s">
        <v>94</v>
      </c>
      <c r="WUN452" s="72" t="s">
        <v>94</v>
      </c>
      <c r="WUO452" s="72" t="s">
        <v>94</v>
      </c>
      <c r="WUP452" s="72" t="s">
        <v>94</v>
      </c>
      <c r="WUQ452" s="72" t="s">
        <v>94</v>
      </c>
      <c r="WUR452" s="72" t="s">
        <v>94</v>
      </c>
      <c r="WUS452" s="72" t="s">
        <v>94</v>
      </c>
      <c r="WUT452" s="72" t="s">
        <v>94</v>
      </c>
      <c r="WUU452" s="72" t="s">
        <v>94</v>
      </c>
      <c r="WUV452" s="72" t="s">
        <v>94</v>
      </c>
      <c r="WUW452" s="72" t="s">
        <v>94</v>
      </c>
      <c r="WUX452" s="72" t="s">
        <v>94</v>
      </c>
      <c r="WUY452" s="72" t="s">
        <v>94</v>
      </c>
      <c r="WUZ452" s="72" t="s">
        <v>94</v>
      </c>
      <c r="WVA452" s="72" t="s">
        <v>94</v>
      </c>
      <c r="WVB452" s="72" t="s">
        <v>94</v>
      </c>
      <c r="WVC452" s="72" t="s">
        <v>94</v>
      </c>
      <c r="WVD452" s="72" t="s">
        <v>94</v>
      </c>
      <c r="WVE452" s="72" t="s">
        <v>94</v>
      </c>
      <c r="WVF452" s="72" t="s">
        <v>94</v>
      </c>
      <c r="WVG452" s="72" t="s">
        <v>94</v>
      </c>
      <c r="WVH452" s="72" t="s">
        <v>94</v>
      </c>
      <c r="WVI452" s="72" t="s">
        <v>94</v>
      </c>
      <c r="WVJ452" s="72" t="s">
        <v>94</v>
      </c>
      <c r="WVK452" s="72" t="s">
        <v>94</v>
      </c>
      <c r="WVL452" s="72" t="s">
        <v>94</v>
      </c>
      <c r="WVM452" s="72" t="s">
        <v>94</v>
      </c>
      <c r="WVN452" s="72" t="s">
        <v>94</v>
      </c>
      <c r="WVO452" s="72" t="s">
        <v>94</v>
      </c>
      <c r="WVP452" s="72" t="s">
        <v>94</v>
      </c>
      <c r="WVQ452" s="72" t="s">
        <v>94</v>
      </c>
      <c r="WVR452" s="72" t="s">
        <v>94</v>
      </c>
      <c r="WVS452" s="72" t="s">
        <v>94</v>
      </c>
      <c r="WVT452" s="72" t="s">
        <v>94</v>
      </c>
      <c r="WVU452" s="72" t="s">
        <v>94</v>
      </c>
      <c r="WVV452" s="72" t="s">
        <v>94</v>
      </c>
      <c r="WVW452" s="72" t="s">
        <v>94</v>
      </c>
      <c r="WVX452" s="72" t="s">
        <v>94</v>
      </c>
      <c r="WVY452" s="72" t="s">
        <v>94</v>
      </c>
      <c r="WVZ452" s="72" t="s">
        <v>94</v>
      </c>
      <c r="WWA452" s="72" t="s">
        <v>94</v>
      </c>
      <c r="WWB452" s="72" t="s">
        <v>94</v>
      </c>
      <c r="WWC452" s="72" t="s">
        <v>94</v>
      </c>
      <c r="WWD452" s="72" t="s">
        <v>94</v>
      </c>
      <c r="WWE452" s="72" t="s">
        <v>94</v>
      </c>
      <c r="WWF452" s="72" t="s">
        <v>94</v>
      </c>
      <c r="WWG452" s="72" t="s">
        <v>94</v>
      </c>
      <c r="WWH452" s="72" t="s">
        <v>94</v>
      </c>
      <c r="WWI452" s="72" t="s">
        <v>94</v>
      </c>
      <c r="WWJ452" s="72" t="s">
        <v>94</v>
      </c>
      <c r="WWK452" s="72" t="s">
        <v>94</v>
      </c>
      <c r="WWL452" s="72" t="s">
        <v>94</v>
      </c>
      <c r="WWM452" s="72" t="s">
        <v>94</v>
      </c>
      <c r="WWN452" s="72" t="s">
        <v>94</v>
      </c>
      <c r="WWO452" s="72" t="s">
        <v>94</v>
      </c>
      <c r="WWP452" s="72" t="s">
        <v>94</v>
      </c>
      <c r="WWQ452" s="72" t="s">
        <v>94</v>
      </c>
      <c r="WWR452" s="72" t="s">
        <v>94</v>
      </c>
      <c r="WWS452" s="72" t="s">
        <v>94</v>
      </c>
      <c r="WWT452" s="72" t="s">
        <v>94</v>
      </c>
      <c r="WWU452" s="72" t="s">
        <v>94</v>
      </c>
      <c r="WWV452" s="72" t="s">
        <v>94</v>
      </c>
      <c r="WWW452" s="72" t="s">
        <v>94</v>
      </c>
      <c r="WWX452" s="72" t="s">
        <v>94</v>
      </c>
      <c r="WWY452" s="72" t="s">
        <v>94</v>
      </c>
      <c r="WWZ452" s="72" t="s">
        <v>94</v>
      </c>
      <c r="WXA452" s="72" t="s">
        <v>94</v>
      </c>
      <c r="WXB452" s="72" t="s">
        <v>94</v>
      </c>
      <c r="WXC452" s="72" t="s">
        <v>94</v>
      </c>
      <c r="WXD452" s="72" t="s">
        <v>94</v>
      </c>
      <c r="WXE452" s="72" t="s">
        <v>94</v>
      </c>
      <c r="WXF452" s="72" t="s">
        <v>94</v>
      </c>
      <c r="WXG452" s="72" t="s">
        <v>94</v>
      </c>
      <c r="WXH452" s="72" t="s">
        <v>94</v>
      </c>
      <c r="WXI452" s="72" t="s">
        <v>94</v>
      </c>
      <c r="WXJ452" s="72" t="s">
        <v>94</v>
      </c>
      <c r="WXK452" s="72" t="s">
        <v>94</v>
      </c>
      <c r="WXL452" s="72" t="s">
        <v>94</v>
      </c>
      <c r="WXM452" s="72" t="s">
        <v>94</v>
      </c>
      <c r="WXN452" s="72" t="s">
        <v>94</v>
      </c>
      <c r="WXO452" s="72" t="s">
        <v>94</v>
      </c>
      <c r="WXP452" s="72" t="s">
        <v>94</v>
      </c>
      <c r="WXQ452" s="72" t="s">
        <v>94</v>
      </c>
      <c r="WXR452" s="72" t="s">
        <v>94</v>
      </c>
      <c r="WXS452" s="72" t="s">
        <v>94</v>
      </c>
      <c r="WXT452" s="72" t="s">
        <v>94</v>
      </c>
      <c r="WXU452" s="72" t="s">
        <v>94</v>
      </c>
      <c r="WXV452" s="72" t="s">
        <v>94</v>
      </c>
      <c r="WXW452" s="72" t="s">
        <v>94</v>
      </c>
      <c r="WXX452" s="72" t="s">
        <v>94</v>
      </c>
      <c r="WXY452" s="72" t="s">
        <v>94</v>
      </c>
      <c r="WXZ452" s="72" t="s">
        <v>94</v>
      </c>
      <c r="WYA452" s="72" t="s">
        <v>94</v>
      </c>
      <c r="WYB452" s="72" t="s">
        <v>94</v>
      </c>
      <c r="WYC452" s="72" t="s">
        <v>94</v>
      </c>
      <c r="WYD452" s="72" t="s">
        <v>94</v>
      </c>
      <c r="WYE452" s="72" t="s">
        <v>94</v>
      </c>
      <c r="WYF452" s="72" t="s">
        <v>94</v>
      </c>
      <c r="WYG452" s="72" t="s">
        <v>94</v>
      </c>
      <c r="WYH452" s="72" t="s">
        <v>94</v>
      </c>
      <c r="WYI452" s="72" t="s">
        <v>94</v>
      </c>
      <c r="WYJ452" s="72" t="s">
        <v>94</v>
      </c>
      <c r="WYK452" s="72" t="s">
        <v>94</v>
      </c>
      <c r="WYL452" s="72" t="s">
        <v>94</v>
      </c>
      <c r="WYM452" s="72" t="s">
        <v>94</v>
      </c>
      <c r="WYN452" s="72" t="s">
        <v>94</v>
      </c>
      <c r="WYO452" s="72" t="s">
        <v>94</v>
      </c>
      <c r="WYP452" s="72" t="s">
        <v>94</v>
      </c>
      <c r="WYQ452" s="72" t="s">
        <v>94</v>
      </c>
      <c r="WYR452" s="72" t="s">
        <v>94</v>
      </c>
      <c r="WYS452" s="72" t="s">
        <v>94</v>
      </c>
      <c r="WYT452" s="72" t="s">
        <v>94</v>
      </c>
      <c r="WYU452" s="72" t="s">
        <v>94</v>
      </c>
      <c r="WYV452" s="72" t="s">
        <v>94</v>
      </c>
      <c r="WYW452" s="72" t="s">
        <v>94</v>
      </c>
      <c r="WYX452" s="72" t="s">
        <v>94</v>
      </c>
      <c r="WYY452" s="72" t="s">
        <v>94</v>
      </c>
      <c r="WYZ452" s="72" t="s">
        <v>94</v>
      </c>
      <c r="WZA452" s="72" t="s">
        <v>94</v>
      </c>
      <c r="WZB452" s="72" t="s">
        <v>94</v>
      </c>
      <c r="WZC452" s="72" t="s">
        <v>94</v>
      </c>
      <c r="WZD452" s="72" t="s">
        <v>94</v>
      </c>
      <c r="WZE452" s="72" t="s">
        <v>94</v>
      </c>
      <c r="WZF452" s="72" t="s">
        <v>94</v>
      </c>
      <c r="WZG452" s="72" t="s">
        <v>94</v>
      </c>
      <c r="WZH452" s="72" t="s">
        <v>94</v>
      </c>
      <c r="WZI452" s="72" t="s">
        <v>94</v>
      </c>
      <c r="WZJ452" s="72" t="s">
        <v>94</v>
      </c>
      <c r="WZK452" s="72" t="s">
        <v>94</v>
      </c>
      <c r="WZL452" s="72" t="s">
        <v>94</v>
      </c>
      <c r="WZM452" s="72" t="s">
        <v>94</v>
      </c>
      <c r="WZN452" s="72" t="s">
        <v>94</v>
      </c>
      <c r="WZO452" s="72" t="s">
        <v>94</v>
      </c>
      <c r="WZP452" s="72" t="s">
        <v>94</v>
      </c>
      <c r="WZQ452" s="72" t="s">
        <v>94</v>
      </c>
      <c r="WZR452" s="72" t="s">
        <v>94</v>
      </c>
      <c r="WZS452" s="72" t="s">
        <v>94</v>
      </c>
      <c r="WZT452" s="72" t="s">
        <v>94</v>
      </c>
      <c r="WZU452" s="72" t="s">
        <v>94</v>
      </c>
      <c r="WZV452" s="72" t="s">
        <v>94</v>
      </c>
      <c r="WZW452" s="72" t="s">
        <v>94</v>
      </c>
      <c r="WZX452" s="72" t="s">
        <v>94</v>
      </c>
      <c r="WZY452" s="72" t="s">
        <v>94</v>
      </c>
      <c r="WZZ452" s="72" t="s">
        <v>94</v>
      </c>
      <c r="XAA452" s="72" t="s">
        <v>94</v>
      </c>
      <c r="XAB452" s="72" t="s">
        <v>94</v>
      </c>
      <c r="XAC452" s="72" t="s">
        <v>94</v>
      </c>
      <c r="XAD452" s="72" t="s">
        <v>94</v>
      </c>
      <c r="XAE452" s="72" t="s">
        <v>94</v>
      </c>
      <c r="XAF452" s="72" t="s">
        <v>94</v>
      </c>
      <c r="XAG452" s="72" t="s">
        <v>94</v>
      </c>
      <c r="XAH452" s="72" t="s">
        <v>94</v>
      </c>
      <c r="XAI452" s="72" t="s">
        <v>94</v>
      </c>
      <c r="XAJ452" s="72" t="s">
        <v>94</v>
      </c>
      <c r="XAK452" s="72" t="s">
        <v>94</v>
      </c>
      <c r="XAL452" s="72" t="s">
        <v>94</v>
      </c>
      <c r="XAM452" s="72" t="s">
        <v>94</v>
      </c>
      <c r="XAN452" s="72" t="s">
        <v>94</v>
      </c>
      <c r="XAO452" s="72" t="s">
        <v>94</v>
      </c>
      <c r="XAP452" s="72" t="s">
        <v>94</v>
      </c>
      <c r="XAQ452" s="72" t="s">
        <v>94</v>
      </c>
      <c r="XAR452" s="72" t="s">
        <v>94</v>
      </c>
      <c r="XAS452" s="72" t="s">
        <v>94</v>
      </c>
      <c r="XAT452" s="72" t="s">
        <v>94</v>
      </c>
      <c r="XAU452" s="72" t="s">
        <v>94</v>
      </c>
      <c r="XAV452" s="72" t="s">
        <v>94</v>
      </c>
      <c r="XAW452" s="72" t="s">
        <v>94</v>
      </c>
      <c r="XAX452" s="72" t="s">
        <v>94</v>
      </c>
      <c r="XAY452" s="72" t="s">
        <v>94</v>
      </c>
      <c r="XAZ452" s="72" t="s">
        <v>94</v>
      </c>
      <c r="XBA452" s="72" t="s">
        <v>94</v>
      </c>
      <c r="XBB452" s="72" t="s">
        <v>94</v>
      </c>
      <c r="XBC452" s="72" t="s">
        <v>94</v>
      </c>
      <c r="XBD452" s="72" t="s">
        <v>94</v>
      </c>
      <c r="XBE452" s="72" t="s">
        <v>94</v>
      </c>
      <c r="XBF452" s="72" t="s">
        <v>94</v>
      </c>
      <c r="XBG452" s="72" t="s">
        <v>94</v>
      </c>
      <c r="XBH452" s="72" t="s">
        <v>94</v>
      </c>
      <c r="XBI452" s="72" t="s">
        <v>94</v>
      </c>
      <c r="XBJ452" s="72" t="s">
        <v>94</v>
      </c>
      <c r="XBK452" s="72" t="s">
        <v>94</v>
      </c>
      <c r="XBL452" s="72" t="s">
        <v>94</v>
      </c>
      <c r="XBM452" s="72" t="s">
        <v>94</v>
      </c>
      <c r="XBN452" s="72" t="s">
        <v>94</v>
      </c>
      <c r="XBO452" s="72" t="s">
        <v>94</v>
      </c>
      <c r="XBP452" s="72" t="s">
        <v>94</v>
      </c>
      <c r="XBQ452" s="72" t="s">
        <v>94</v>
      </c>
      <c r="XBR452" s="72" t="s">
        <v>94</v>
      </c>
      <c r="XBS452" s="72" t="s">
        <v>94</v>
      </c>
      <c r="XBT452" s="72" t="s">
        <v>94</v>
      </c>
      <c r="XBU452" s="72" t="s">
        <v>94</v>
      </c>
      <c r="XBV452" s="72" t="s">
        <v>94</v>
      </c>
      <c r="XBW452" s="72" t="s">
        <v>94</v>
      </c>
      <c r="XBX452" s="72" t="s">
        <v>94</v>
      </c>
      <c r="XBY452" s="72" t="s">
        <v>94</v>
      </c>
      <c r="XBZ452" s="72" t="s">
        <v>94</v>
      </c>
      <c r="XCA452" s="72" t="s">
        <v>94</v>
      </c>
      <c r="XCB452" s="72" t="s">
        <v>94</v>
      </c>
      <c r="XCC452" s="72" t="s">
        <v>94</v>
      </c>
      <c r="XCD452" s="72" t="s">
        <v>94</v>
      </c>
      <c r="XCE452" s="72" t="s">
        <v>94</v>
      </c>
      <c r="XCF452" s="72" t="s">
        <v>94</v>
      </c>
      <c r="XCG452" s="72" t="s">
        <v>94</v>
      </c>
      <c r="XCH452" s="72" t="s">
        <v>94</v>
      </c>
      <c r="XCI452" s="72" t="s">
        <v>94</v>
      </c>
      <c r="XCJ452" s="72" t="s">
        <v>94</v>
      </c>
      <c r="XCK452" s="72" t="s">
        <v>94</v>
      </c>
      <c r="XCL452" s="72" t="s">
        <v>94</v>
      </c>
      <c r="XCM452" s="72" t="s">
        <v>94</v>
      </c>
      <c r="XCN452" s="72" t="s">
        <v>94</v>
      </c>
      <c r="XCO452" s="72" t="s">
        <v>94</v>
      </c>
      <c r="XCP452" s="72" t="s">
        <v>94</v>
      </c>
      <c r="XCQ452" s="72" t="s">
        <v>94</v>
      </c>
      <c r="XCR452" s="72" t="s">
        <v>94</v>
      </c>
      <c r="XCS452" s="72" t="s">
        <v>94</v>
      </c>
      <c r="XCT452" s="72" t="s">
        <v>94</v>
      </c>
      <c r="XCU452" s="72" t="s">
        <v>94</v>
      </c>
      <c r="XCV452" s="72" t="s">
        <v>94</v>
      </c>
      <c r="XCW452" s="72" t="s">
        <v>94</v>
      </c>
      <c r="XCX452" s="72" t="s">
        <v>94</v>
      </c>
      <c r="XCY452" s="72" t="s">
        <v>94</v>
      </c>
      <c r="XCZ452" s="72" t="s">
        <v>94</v>
      </c>
      <c r="XDA452" s="72" t="s">
        <v>94</v>
      </c>
      <c r="XDB452" s="72" t="s">
        <v>94</v>
      </c>
      <c r="XDC452" s="72" t="s">
        <v>94</v>
      </c>
      <c r="XDD452" s="72" t="s">
        <v>94</v>
      </c>
      <c r="XDE452" s="72" t="s">
        <v>94</v>
      </c>
      <c r="XDF452" s="72" t="s">
        <v>94</v>
      </c>
      <c r="XDG452" s="72" t="s">
        <v>94</v>
      </c>
      <c r="XDH452" s="72" t="s">
        <v>94</v>
      </c>
      <c r="XDI452" s="72" t="s">
        <v>94</v>
      </c>
      <c r="XDJ452" s="72" t="s">
        <v>94</v>
      </c>
      <c r="XDK452" s="72" t="s">
        <v>94</v>
      </c>
      <c r="XDL452" s="72" t="s">
        <v>94</v>
      </c>
      <c r="XDM452" s="72" t="s">
        <v>94</v>
      </c>
      <c r="XDN452" s="72" t="s">
        <v>94</v>
      </c>
      <c r="XDO452" s="72" t="s">
        <v>94</v>
      </c>
      <c r="XDP452" s="72" t="s">
        <v>94</v>
      </c>
      <c r="XDQ452" s="72" t="s">
        <v>94</v>
      </c>
      <c r="XDR452" s="72" t="s">
        <v>94</v>
      </c>
      <c r="XDS452" s="72" t="s">
        <v>94</v>
      </c>
      <c r="XDT452" s="72" t="s">
        <v>94</v>
      </c>
      <c r="XDU452" s="72" t="s">
        <v>94</v>
      </c>
      <c r="XDV452" s="72" t="s">
        <v>94</v>
      </c>
      <c r="XDW452" s="72" t="s">
        <v>94</v>
      </c>
      <c r="XDX452" s="72" t="s">
        <v>94</v>
      </c>
      <c r="XDY452" s="72" t="s">
        <v>94</v>
      </c>
      <c r="XDZ452" s="72" t="s">
        <v>94</v>
      </c>
      <c r="XEA452" s="72" t="s">
        <v>94</v>
      </c>
      <c r="XEB452" s="72" t="s">
        <v>94</v>
      </c>
      <c r="XEC452" s="72" t="s">
        <v>94</v>
      </c>
      <c r="XED452" s="72" t="s">
        <v>94</v>
      </c>
      <c r="XEE452" s="72" t="s">
        <v>94</v>
      </c>
      <c r="XEF452" s="72" t="s">
        <v>94</v>
      </c>
      <c r="XEG452" s="72" t="s">
        <v>94</v>
      </c>
      <c r="XEH452" s="72" t="s">
        <v>94</v>
      </c>
      <c r="XEI452" s="72" t="s">
        <v>94</v>
      </c>
      <c r="XEJ452" s="72" t="s">
        <v>94</v>
      </c>
      <c r="XEK452" s="72" t="s">
        <v>94</v>
      </c>
      <c r="XEL452" s="72" t="s">
        <v>94</v>
      </c>
      <c r="XEM452" s="72" t="s">
        <v>94</v>
      </c>
      <c r="XEN452" s="72" t="s">
        <v>94</v>
      </c>
      <c r="XEO452" s="72" t="s">
        <v>94</v>
      </c>
      <c r="XEP452" s="72" t="s">
        <v>94</v>
      </c>
      <c r="XEQ452" s="72" t="s">
        <v>94</v>
      </c>
      <c r="XER452" s="72" t="s">
        <v>94</v>
      </c>
      <c r="XES452" s="72" t="s">
        <v>94</v>
      </c>
      <c r="XET452" s="72" t="s">
        <v>94</v>
      </c>
      <c r="XEU452" s="72" t="s">
        <v>94</v>
      </c>
      <c r="XEV452" s="72" t="s">
        <v>94</v>
      </c>
      <c r="XEW452" s="72" t="s">
        <v>94</v>
      </c>
      <c r="XEX452" s="72" t="s">
        <v>94</v>
      </c>
      <c r="XEY452" s="72" t="s">
        <v>94</v>
      </c>
      <c r="XEZ452" s="72" t="s">
        <v>94</v>
      </c>
      <c r="XFA452" s="72" t="s">
        <v>94</v>
      </c>
      <c r="XFB452" s="72" t="s">
        <v>94</v>
      </c>
      <c r="XFC452" s="72" t="s">
        <v>94</v>
      </c>
      <c r="XFD452" s="72" t="s">
        <v>94</v>
      </c>
    </row>
    <row r="453" spans="1:16384" ht="33" customHeight="1" x14ac:dyDescent="0.25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97"/>
      <c r="Z453" s="72"/>
      <c r="AA453" s="72" t="s">
        <v>94</v>
      </c>
    </row>
    <row r="454" spans="1:16384" ht="15.75" x14ac:dyDescent="0.25">
      <c r="A454" s="125" t="s">
        <v>178</v>
      </c>
      <c r="B454" s="125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5"/>
      <c r="X454" s="125"/>
      <c r="Y454" s="125"/>
      <c r="Z454" s="125"/>
      <c r="AA454" s="125"/>
    </row>
  </sheetData>
  <mergeCells count="162">
    <mergeCell ref="S345:S348"/>
    <mergeCell ref="S350:S353"/>
    <mergeCell ref="R345:R348"/>
    <mergeCell ref="R350:R353"/>
    <mergeCell ref="S355:S357"/>
    <mergeCell ref="R355:R357"/>
    <mergeCell ref="R277:R279"/>
    <mergeCell ref="S277:S279"/>
    <mergeCell ref="S332:S334"/>
    <mergeCell ref="R332:R334"/>
    <mergeCell ref="S336:S339"/>
    <mergeCell ref="S341:S343"/>
    <mergeCell ref="R336:R339"/>
    <mergeCell ref="R341:R343"/>
    <mergeCell ref="S328:S330"/>
    <mergeCell ref="R328:R330"/>
    <mergeCell ref="S392:S395"/>
    <mergeCell ref="R392:R395"/>
    <mergeCell ref="S387:S390"/>
    <mergeCell ref="R387:R390"/>
    <mergeCell ref="S382:S385"/>
    <mergeCell ref="S359:S363"/>
    <mergeCell ref="R359:R363"/>
    <mergeCell ref="S365:S369"/>
    <mergeCell ref="R365:R369"/>
    <mergeCell ref="S371:S375"/>
    <mergeCell ref="R371:R375"/>
    <mergeCell ref="S377:S380"/>
    <mergeCell ref="R377:R380"/>
    <mergeCell ref="R382:R385"/>
    <mergeCell ref="R163:R164"/>
    <mergeCell ref="S163:S164"/>
    <mergeCell ref="R204:R205"/>
    <mergeCell ref="S204:S205"/>
    <mergeCell ref="S430:S436"/>
    <mergeCell ref="R430:R436"/>
    <mergeCell ref="S439:S441"/>
    <mergeCell ref="R439:R441"/>
    <mergeCell ref="S285:S290"/>
    <mergeCell ref="R285:R290"/>
    <mergeCell ref="R292:R296"/>
    <mergeCell ref="S292:S296"/>
    <mergeCell ref="R298:R302"/>
    <mergeCell ref="S298:S302"/>
    <mergeCell ref="S304:S309"/>
    <mergeCell ref="R304:R309"/>
    <mergeCell ref="S311:S316"/>
    <mergeCell ref="R311:R316"/>
    <mergeCell ref="S320:S322"/>
    <mergeCell ref="R320:R322"/>
    <mergeCell ref="S405:S412"/>
    <mergeCell ref="R405:R412"/>
    <mergeCell ref="S424:S427"/>
    <mergeCell ref="R424:R427"/>
    <mergeCell ref="S243:S246"/>
    <mergeCell ref="R243:R246"/>
    <mergeCell ref="S268:S272"/>
    <mergeCell ref="R268:R272"/>
    <mergeCell ref="R202:R203"/>
    <mergeCell ref="S202:S203"/>
    <mergeCell ref="S324:S326"/>
    <mergeCell ref="R324:R326"/>
    <mergeCell ref="R194:R195"/>
    <mergeCell ref="S194:S195"/>
    <mergeCell ref="R196:R197"/>
    <mergeCell ref="S196:S197"/>
    <mergeCell ref="R200:R201"/>
    <mergeCell ref="S200:S201"/>
    <mergeCell ref="R198:R199"/>
    <mergeCell ref="S198:S199"/>
    <mergeCell ref="S220:S222"/>
    <mergeCell ref="R220:R222"/>
    <mergeCell ref="S159:S160"/>
    <mergeCell ref="R161:R162"/>
    <mergeCell ref="S27:S30"/>
    <mergeCell ref="R27:R30"/>
    <mergeCell ref="S63:S65"/>
    <mergeCell ref="R63:R65"/>
    <mergeCell ref="S58:S60"/>
    <mergeCell ref="R58:R60"/>
    <mergeCell ref="S36:S38"/>
    <mergeCell ref="R36:R38"/>
    <mergeCell ref="R132:R133"/>
    <mergeCell ref="S132:S133"/>
    <mergeCell ref="S161:S162"/>
    <mergeCell ref="R88:R91"/>
    <mergeCell ref="S79:S84"/>
    <mergeCell ref="R79:R84"/>
    <mergeCell ref="S70:S76"/>
    <mergeCell ref="R70:R76"/>
    <mergeCell ref="AE427:AF427"/>
    <mergeCell ref="AE438:AF438"/>
    <mergeCell ref="AB282:AC282"/>
    <mergeCell ref="S103:S105"/>
    <mergeCell ref="R103:R105"/>
    <mergeCell ref="S108:S111"/>
    <mergeCell ref="R108:R111"/>
    <mergeCell ref="S98:S100"/>
    <mergeCell ref="R98:R100"/>
    <mergeCell ref="R130:R131"/>
    <mergeCell ref="R128:R129"/>
    <mergeCell ref="R126:R127"/>
    <mergeCell ref="S126:S127"/>
    <mergeCell ref="S128:S129"/>
    <mergeCell ref="S130:S131"/>
    <mergeCell ref="R134:R135"/>
    <mergeCell ref="S134:S135"/>
    <mergeCell ref="S192:S193"/>
    <mergeCell ref="R192:R193"/>
    <mergeCell ref="S210:S211"/>
    <mergeCell ref="R212:R213"/>
    <mergeCell ref="S212:S213"/>
    <mergeCell ref="R214:R215"/>
    <mergeCell ref="S214:S215"/>
    <mergeCell ref="A454:AA454"/>
    <mergeCell ref="V1:AA1"/>
    <mergeCell ref="A452:AA452"/>
    <mergeCell ref="A11:C11"/>
    <mergeCell ref="D11:E11"/>
    <mergeCell ref="F11:G11"/>
    <mergeCell ref="A10:Q10"/>
    <mergeCell ref="H11:Q11"/>
    <mergeCell ref="S10:S11"/>
    <mergeCell ref="R10:R11"/>
    <mergeCell ref="Z10:AA10"/>
    <mergeCell ref="T10:Y10"/>
    <mergeCell ref="A8:AA8"/>
    <mergeCell ref="A7:AA7"/>
    <mergeCell ref="A2:AA2"/>
    <mergeCell ref="A3:AA3"/>
    <mergeCell ref="A4:AA4"/>
    <mergeCell ref="A6:AA6"/>
    <mergeCell ref="S88:S91"/>
    <mergeCell ref="R233:R234"/>
    <mergeCell ref="R235:R236"/>
    <mergeCell ref="R157:R158"/>
    <mergeCell ref="S157:S158"/>
    <mergeCell ref="R159:R160"/>
    <mergeCell ref="AC233:AD237"/>
    <mergeCell ref="S233:S234"/>
    <mergeCell ref="S235:S236"/>
    <mergeCell ref="AC211:AE213"/>
    <mergeCell ref="R165:R166"/>
    <mergeCell ref="S165:S166"/>
    <mergeCell ref="R167:R168"/>
    <mergeCell ref="S167:S168"/>
    <mergeCell ref="R169:R170"/>
    <mergeCell ref="S169:S170"/>
    <mergeCell ref="R171:R172"/>
    <mergeCell ref="S171:S172"/>
    <mergeCell ref="AC172:AE174"/>
    <mergeCell ref="R173:R174"/>
    <mergeCell ref="S173:S174"/>
    <mergeCell ref="R175:R176"/>
    <mergeCell ref="S175:S176"/>
    <mergeCell ref="R206:R207"/>
    <mergeCell ref="S206:S207"/>
    <mergeCell ref="R208:R209"/>
    <mergeCell ref="S208:S209"/>
    <mergeCell ref="R210:R211"/>
    <mergeCell ref="S229:S232"/>
    <mergeCell ref="R229:R232"/>
  </mergeCells>
  <pageMargins left="0.39370078740157483" right="0.39370078740157483" top="0.78740157480314965" bottom="0.59055118110236227" header="0" footer="0"/>
  <pageSetup paperSize="9" scale="63" orientation="landscape" r:id="rId1"/>
  <headerFooter differentFirst="1">
    <oddHeader>&amp;C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Всего-дор</vt:lpstr>
      <vt:lpstr>'Всего-дор'!Заголовки_для_печати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2020-11-05T13:23:09Z</dcterms:modified>
</cp:coreProperties>
</file>